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3\Desktop\"/>
    </mc:Choice>
  </mc:AlternateContent>
  <bookViews>
    <workbookView xWindow="0" yWindow="0" windowWidth="19200" windowHeight="9225"/>
  </bookViews>
  <sheets>
    <sheet name="25.08.2023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'25.08.2023'!#REF!</definedName>
    <definedName name="Физ_Норма">Dop!$B$4</definedName>
  </definedNames>
  <calcPr calcId="162913" refMode="R1C1"/>
</workbook>
</file>

<file path=xl/calcChain.xml><?xml version="1.0" encoding="utf-8"?>
<calcChain xmlns="http://schemas.openxmlformats.org/spreadsheetml/2006/main">
  <c r="D138" i="1" l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D101" i="1"/>
  <c r="E173" i="1" l="1"/>
  <c r="E174" i="1" s="1"/>
  <c r="F173" i="1"/>
  <c r="F174" i="1" s="1"/>
  <c r="G173" i="1"/>
  <c r="G174" i="1" s="1"/>
  <c r="H173" i="1"/>
  <c r="H174" i="1" s="1"/>
  <c r="I173" i="1"/>
  <c r="I174" i="1" s="1"/>
  <c r="J173" i="1"/>
  <c r="J174" i="1" s="1"/>
  <c r="K173" i="1"/>
  <c r="K174" i="1" s="1"/>
  <c r="L173" i="1"/>
  <c r="L174" i="1" s="1"/>
  <c r="M173" i="1"/>
  <c r="M174" i="1" s="1"/>
  <c r="N173" i="1"/>
  <c r="N174" i="1" s="1"/>
  <c r="O173" i="1"/>
  <c r="O174" i="1" s="1"/>
  <c r="P173" i="1"/>
  <c r="P174" i="1" s="1"/>
  <c r="Q173" i="1"/>
  <c r="Q174" i="1" s="1"/>
  <c r="R173" i="1"/>
  <c r="R174" i="1" s="1"/>
  <c r="S173" i="1"/>
  <c r="S174" i="1" s="1"/>
  <c r="T173" i="1"/>
  <c r="T174" i="1" s="1"/>
  <c r="U173" i="1"/>
  <c r="U174" i="1" s="1"/>
  <c r="V173" i="1"/>
  <c r="V174" i="1" s="1"/>
  <c r="W173" i="1"/>
  <c r="W174" i="1" s="1"/>
  <c r="X173" i="1"/>
  <c r="X174" i="1" s="1"/>
  <c r="Y173" i="1"/>
  <c r="Y174" i="1" s="1"/>
  <c r="Z173" i="1"/>
  <c r="Z174" i="1" s="1"/>
  <c r="AA173" i="1"/>
  <c r="AA174" i="1" s="1"/>
  <c r="AB173" i="1"/>
  <c r="AB174" i="1" s="1"/>
  <c r="AC173" i="1"/>
  <c r="AC174" i="1" s="1"/>
  <c r="AD173" i="1"/>
  <c r="AD174" i="1" s="1"/>
  <c r="AE173" i="1"/>
  <c r="AE174" i="1" s="1"/>
  <c r="AF173" i="1"/>
  <c r="AF174" i="1" s="1"/>
  <c r="AG173" i="1"/>
  <c r="AG174" i="1" s="1"/>
  <c r="AH173" i="1"/>
  <c r="AH174" i="1" s="1"/>
  <c r="AI173" i="1"/>
  <c r="AI174" i="1" s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D173" i="1"/>
  <c r="D174" i="1" s="1"/>
  <c r="C169" i="1"/>
  <c r="A169" i="1"/>
  <c r="M156" i="1"/>
  <c r="Q156" i="1"/>
  <c r="AC156" i="1"/>
  <c r="AG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E155" i="1"/>
  <c r="E156" i="1" s="1"/>
  <c r="F155" i="1"/>
  <c r="F156" i="1" s="1"/>
  <c r="G155" i="1"/>
  <c r="G156" i="1" s="1"/>
  <c r="H155" i="1"/>
  <c r="H156" i="1" s="1"/>
  <c r="I155" i="1"/>
  <c r="I156" i="1" s="1"/>
  <c r="J155" i="1"/>
  <c r="J156" i="1" s="1"/>
  <c r="K155" i="1"/>
  <c r="K156" i="1" s="1"/>
  <c r="L155" i="1"/>
  <c r="L156" i="1" s="1"/>
  <c r="M155" i="1"/>
  <c r="N155" i="1"/>
  <c r="N156" i="1" s="1"/>
  <c r="O155" i="1"/>
  <c r="O156" i="1" s="1"/>
  <c r="P155" i="1"/>
  <c r="P156" i="1" s="1"/>
  <c r="Q155" i="1"/>
  <c r="R155" i="1"/>
  <c r="R156" i="1" s="1"/>
  <c r="S155" i="1"/>
  <c r="S156" i="1" s="1"/>
  <c r="T155" i="1"/>
  <c r="T156" i="1" s="1"/>
  <c r="U155" i="1"/>
  <c r="U156" i="1" s="1"/>
  <c r="V155" i="1"/>
  <c r="V156" i="1" s="1"/>
  <c r="W155" i="1"/>
  <c r="W156" i="1" s="1"/>
  <c r="X155" i="1"/>
  <c r="X156" i="1" s="1"/>
  <c r="Y155" i="1"/>
  <c r="Y156" i="1" s="1"/>
  <c r="Z155" i="1"/>
  <c r="Z156" i="1" s="1"/>
  <c r="AA155" i="1"/>
  <c r="AA156" i="1" s="1"/>
  <c r="AB155" i="1"/>
  <c r="AB156" i="1" s="1"/>
  <c r="AC155" i="1"/>
  <c r="AD155" i="1"/>
  <c r="AD156" i="1" s="1"/>
  <c r="AE155" i="1"/>
  <c r="AE156" i="1" s="1"/>
  <c r="AF155" i="1"/>
  <c r="AF156" i="1" s="1"/>
  <c r="AG155" i="1"/>
  <c r="AH155" i="1"/>
  <c r="AH156" i="1" s="1"/>
  <c r="AI155" i="1"/>
  <c r="AI156" i="1" s="1"/>
  <c r="D155" i="1"/>
  <c r="D156" i="1" s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E138" i="1"/>
  <c r="E139" i="1" s="1"/>
  <c r="F138" i="1"/>
  <c r="F139" i="1" s="1"/>
  <c r="G138" i="1"/>
  <c r="G139" i="1" s="1"/>
  <c r="H138" i="1"/>
  <c r="H139" i="1" s="1"/>
  <c r="I138" i="1"/>
  <c r="I139" i="1" s="1"/>
  <c r="J138" i="1"/>
  <c r="J139" i="1" s="1"/>
  <c r="K138" i="1"/>
  <c r="K139" i="1" s="1"/>
  <c r="L138" i="1"/>
  <c r="L139" i="1" s="1"/>
  <c r="M138" i="1"/>
  <c r="M139" i="1" s="1"/>
  <c r="N138" i="1"/>
  <c r="N139" i="1" s="1"/>
  <c r="O138" i="1"/>
  <c r="O139" i="1" s="1"/>
  <c r="P138" i="1"/>
  <c r="P139" i="1" s="1"/>
  <c r="Q138" i="1"/>
  <c r="Q139" i="1" s="1"/>
  <c r="R138" i="1"/>
  <c r="R139" i="1" s="1"/>
  <c r="S138" i="1"/>
  <c r="S139" i="1" s="1"/>
  <c r="T138" i="1"/>
  <c r="T139" i="1" s="1"/>
  <c r="U138" i="1"/>
  <c r="U139" i="1" s="1"/>
  <c r="V138" i="1"/>
  <c r="V139" i="1" s="1"/>
  <c r="W138" i="1"/>
  <c r="W139" i="1" s="1"/>
  <c r="X138" i="1"/>
  <c r="X139" i="1" s="1"/>
  <c r="Y138" i="1"/>
  <c r="Y139" i="1" s="1"/>
  <c r="Z138" i="1"/>
  <c r="Z139" i="1" s="1"/>
  <c r="AA138" i="1"/>
  <c r="AA139" i="1" s="1"/>
  <c r="AB138" i="1"/>
  <c r="AB139" i="1" s="1"/>
  <c r="AC138" i="1"/>
  <c r="AC139" i="1" s="1"/>
  <c r="AD138" i="1"/>
  <c r="AD139" i="1" s="1"/>
  <c r="AE138" i="1"/>
  <c r="AE139" i="1" s="1"/>
  <c r="AF138" i="1"/>
  <c r="AF139" i="1" s="1"/>
  <c r="AG138" i="1"/>
  <c r="AG139" i="1" s="1"/>
  <c r="AH138" i="1"/>
  <c r="AH139" i="1" s="1"/>
  <c r="AI138" i="1"/>
  <c r="AI139" i="1" s="1"/>
  <c r="D139" i="1"/>
  <c r="C133" i="1"/>
  <c r="A133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D102" i="1"/>
  <c r="C181" i="1" l="1"/>
  <c r="A181" i="1"/>
  <c r="C180" i="1"/>
  <c r="A180" i="1"/>
  <c r="C179" i="1"/>
  <c r="A179" i="1"/>
  <c r="C178" i="1"/>
  <c r="A178" i="1"/>
  <c r="C177" i="1"/>
  <c r="A177" i="1"/>
  <c r="C142" i="1"/>
  <c r="A142" i="1"/>
  <c r="C132" i="1"/>
  <c r="A132" i="1"/>
  <c r="C134" i="1"/>
  <c r="A134" i="1"/>
  <c r="C45" i="1"/>
  <c r="A45" i="1"/>
  <c r="C34" i="1"/>
  <c r="A34" i="1"/>
  <c r="C33" i="1"/>
  <c r="A33" i="1"/>
  <c r="C32" i="1"/>
  <c r="A32" i="1"/>
  <c r="C31" i="1"/>
  <c r="A31" i="1"/>
  <c r="C30" i="1"/>
  <c r="A30" i="1"/>
  <c r="C29" i="1"/>
  <c r="A29" i="1"/>
  <c r="A37" i="1"/>
  <c r="C37" i="1"/>
  <c r="CC191" i="1" l="1"/>
  <c r="CC182" i="1"/>
  <c r="A190" i="1"/>
  <c r="C190" i="1"/>
  <c r="A189" i="1"/>
  <c r="C189" i="1"/>
  <c r="A188" i="1"/>
  <c r="C188" i="1"/>
  <c r="A187" i="1"/>
  <c r="C187" i="1"/>
  <c r="A186" i="1"/>
  <c r="C186" i="1"/>
  <c r="A185" i="1"/>
  <c r="C185" i="1"/>
  <c r="CC173" i="1"/>
  <c r="CC164" i="1"/>
  <c r="A172" i="1"/>
  <c r="C172" i="1"/>
  <c r="A171" i="1"/>
  <c r="C171" i="1"/>
  <c r="A170" i="1"/>
  <c r="C170" i="1"/>
  <c r="A168" i="1"/>
  <c r="C168" i="1"/>
  <c r="A163" i="1"/>
  <c r="C163" i="1"/>
  <c r="A162" i="1"/>
  <c r="C162" i="1"/>
  <c r="A161" i="1"/>
  <c r="C161" i="1"/>
  <c r="A160" i="1"/>
  <c r="C160" i="1"/>
  <c r="A159" i="1"/>
  <c r="C159" i="1"/>
  <c r="CC155" i="1"/>
  <c r="CC147" i="1"/>
  <c r="A154" i="1"/>
  <c r="C154" i="1"/>
  <c r="A153" i="1"/>
  <c r="C153" i="1"/>
  <c r="A152" i="1"/>
  <c r="C152" i="1"/>
  <c r="A150" i="1"/>
  <c r="C150" i="1"/>
  <c r="A149" i="1"/>
  <c r="C149" i="1"/>
  <c r="A146" i="1"/>
  <c r="C146" i="1"/>
  <c r="A144" i="1"/>
  <c r="C144" i="1"/>
  <c r="A143" i="1"/>
  <c r="C143" i="1"/>
  <c r="CC138" i="1"/>
  <c r="CC128" i="1"/>
  <c r="A137" i="1"/>
  <c r="C137" i="1"/>
  <c r="A136" i="1"/>
  <c r="C136" i="1"/>
  <c r="A135" i="1"/>
  <c r="C135" i="1"/>
  <c r="A127" i="1"/>
  <c r="C127" i="1"/>
  <c r="A126" i="1"/>
  <c r="C126" i="1"/>
  <c r="A125" i="1"/>
  <c r="C125" i="1"/>
  <c r="A124" i="1"/>
  <c r="C124" i="1"/>
  <c r="A123" i="1"/>
  <c r="C123" i="1"/>
  <c r="CC119" i="1"/>
  <c r="CC110" i="1"/>
  <c r="A118" i="1"/>
  <c r="A117" i="1"/>
  <c r="C117" i="1"/>
  <c r="A116" i="1"/>
  <c r="C116" i="1"/>
  <c r="A115" i="1"/>
  <c r="C115" i="1"/>
  <c r="A114" i="1"/>
  <c r="C114" i="1"/>
  <c r="A113" i="1"/>
  <c r="C113" i="1"/>
  <c r="A112" i="1"/>
  <c r="C112" i="1"/>
  <c r="A109" i="1"/>
  <c r="C109" i="1"/>
  <c r="A108" i="1"/>
  <c r="C108" i="1"/>
  <c r="A107" i="1"/>
  <c r="C107" i="1"/>
  <c r="A106" i="1"/>
  <c r="C106" i="1"/>
  <c r="A105" i="1"/>
  <c r="C105" i="1"/>
  <c r="CC101" i="1"/>
  <c r="CC91" i="1"/>
  <c r="A100" i="1"/>
  <c r="C100" i="1"/>
  <c r="A99" i="1"/>
  <c r="C99" i="1"/>
  <c r="A98" i="1"/>
  <c r="C98" i="1"/>
  <c r="A97" i="1"/>
  <c r="C97" i="1"/>
  <c r="A95" i="1"/>
  <c r="C95" i="1"/>
  <c r="A94" i="1"/>
  <c r="C94" i="1"/>
  <c r="A90" i="1"/>
  <c r="C90" i="1"/>
  <c r="A89" i="1"/>
  <c r="C89" i="1"/>
  <c r="A88" i="1"/>
  <c r="C88" i="1"/>
  <c r="A87" i="1"/>
  <c r="C87" i="1"/>
  <c r="CC83" i="1"/>
  <c r="CC74" i="1"/>
  <c r="A82" i="1"/>
  <c r="C82" i="1"/>
  <c r="A81" i="1"/>
  <c r="C81" i="1"/>
  <c r="A80" i="1"/>
  <c r="C80" i="1"/>
  <c r="A79" i="1"/>
  <c r="C79" i="1"/>
  <c r="A78" i="1"/>
  <c r="C78" i="1"/>
  <c r="A77" i="1"/>
  <c r="C77" i="1"/>
  <c r="A76" i="1"/>
  <c r="C76" i="1"/>
  <c r="A73" i="1"/>
  <c r="C73" i="1"/>
  <c r="A72" i="1"/>
  <c r="C72" i="1"/>
  <c r="A71" i="1"/>
  <c r="C71" i="1"/>
  <c r="A70" i="1"/>
  <c r="C70" i="1"/>
  <c r="A69" i="1"/>
  <c r="C69" i="1"/>
  <c r="CC65" i="1"/>
  <c r="CC55" i="1"/>
  <c r="A64" i="1"/>
  <c r="A63" i="1"/>
  <c r="C63" i="1"/>
  <c r="A62" i="1"/>
  <c r="C62" i="1"/>
  <c r="A61" i="1"/>
  <c r="C61" i="1"/>
  <c r="A60" i="1"/>
  <c r="C60" i="1"/>
  <c r="A59" i="1"/>
  <c r="C59" i="1"/>
  <c r="A58" i="1"/>
  <c r="C58" i="1"/>
  <c r="A57" i="1"/>
  <c r="C57" i="1"/>
  <c r="A54" i="1"/>
  <c r="C54" i="1"/>
  <c r="A53" i="1"/>
  <c r="C53" i="1"/>
  <c r="A52" i="1"/>
  <c r="C52" i="1"/>
  <c r="A51" i="1"/>
  <c r="C51" i="1"/>
  <c r="A50" i="1"/>
  <c r="C50" i="1"/>
  <c r="CC46" i="1"/>
  <c r="A44" i="1"/>
  <c r="C44" i="1"/>
  <c r="A43" i="1"/>
  <c r="C43" i="1"/>
  <c r="A42" i="1"/>
  <c r="C42" i="1"/>
  <c r="A41" i="1"/>
  <c r="C41" i="1"/>
  <c r="A40" i="1"/>
  <c r="C40" i="1"/>
  <c r="A39" i="1"/>
  <c r="C39" i="1"/>
  <c r="A38" i="1"/>
  <c r="C38" i="1"/>
  <c r="CC25" i="1"/>
  <c r="CC14" i="1"/>
  <c r="A24" i="1"/>
  <c r="C24" i="1"/>
  <c r="A23" i="1"/>
  <c r="C23" i="1"/>
  <c r="A22" i="1"/>
  <c r="C22" i="1"/>
  <c r="A21" i="1"/>
  <c r="C21" i="1"/>
  <c r="A20" i="1"/>
  <c r="C20" i="1"/>
  <c r="A19" i="1"/>
  <c r="C19" i="1"/>
  <c r="A18" i="1"/>
  <c r="C18" i="1"/>
  <c r="A17" i="1"/>
  <c r="C17" i="1"/>
  <c r="A16" i="1"/>
  <c r="C16" i="1"/>
  <c r="A13" i="1"/>
  <c r="C13" i="1"/>
  <c r="A12" i="1"/>
  <c r="C12" i="1"/>
  <c r="A11" i="1"/>
  <c r="C11" i="1"/>
  <c r="A10" i="1"/>
  <c r="C10" i="1"/>
  <c r="A9" i="1"/>
  <c r="C9" i="1"/>
</calcChain>
</file>

<file path=xl/sharedStrings.xml><?xml version="1.0" encoding="utf-8"?>
<sst xmlns="http://schemas.openxmlformats.org/spreadsheetml/2006/main" count="296" uniqueCount="170">
  <si>
    <t>всего</t>
  </si>
  <si>
    <t>Белки, г</t>
  </si>
  <si>
    <t>в т.ч. жив.</t>
  </si>
  <si>
    <t>в т.ч. раст.</t>
  </si>
  <si>
    <t>ЭЦ, ккал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</si>
  <si>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</si>
  <si>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</si>
  <si>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</si>
  <si>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</si>
  <si>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</si>
  <si>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</si>
  <si>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</si>
  <si>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</si>
  <si>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</si>
  <si>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</si>
  <si>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</si>
  <si>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</si>
  <si>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</si>
  <si>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</si>
  <si>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</si>
  <si>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</si>
  <si>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</si>
  <si>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</si>
  <si>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</si>
  <si>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</si>
  <si>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</si>
  <si>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</si>
  <si>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</si>
  <si>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</si>
  <si>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</si>
  <si>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</si>
  <si>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</si>
  <si>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</si>
  <si>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</si>
  <si>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</si>
  <si>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</si>
  <si>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</si>
  <si>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</si>
  <si>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</si>
  <si>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</si>
  <si>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</si>
  <si>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</si>
  <si>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</si>
  <si>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</si>
  <si>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</si>
  <si>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</si>
  <si>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</si>
  <si>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</si>
  <si>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</si>
  <si>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</si>
  <si>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</si>
  <si>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</si>
  <si>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</si>
  <si>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</si>
  <si>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</si>
  <si>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</si>
  <si>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</si>
  <si>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</si>
  <si>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</si>
  <si>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</si>
  <si>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</si>
  <si>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</si>
  <si>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</si>
  <si>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</si>
  <si>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</si>
  <si>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</si>
  <si>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</si>
  <si>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</si>
  <si>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</si>
  <si>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</si>
  <si>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</si>
  <si>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</si>
  <si>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</si>
  <si>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</si>
  <si>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</si>
  <si>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</si>
  <si>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</si>
  <si>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</si>
  <si>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</si>
  <si>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</si>
  <si>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</si>
  <si>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</si>
  <si>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</si>
  <si>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</si>
  <si>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</si>
  <si>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Вес блюда</t>
  </si>
  <si>
    <t>1 день</t>
  </si>
  <si>
    <t>МБОУ СОШ № 19 ДОВЗ 7-10 лет</t>
  </si>
  <si>
    <t>без физ.норм</t>
  </si>
  <si>
    <t>Завтрак</t>
  </si>
  <si>
    <t>Каша геркулесовая молочная с маслом сливочным</t>
  </si>
  <si>
    <t>Сыр (порциями)</t>
  </si>
  <si>
    <t>Чай с лимоном (вариант 2)</t>
  </si>
  <si>
    <t>Хлеб пшеничный</t>
  </si>
  <si>
    <t>Йогурт стакан</t>
  </si>
  <si>
    <t>Итого за 'Завтрак'</t>
  </si>
  <si>
    <t>Обед</t>
  </si>
  <si>
    <t>Суп из овощей со сметаной</t>
  </si>
  <si>
    <t>Мясо кур отварное</t>
  </si>
  <si>
    <t>Печень в молочном соусе</t>
  </si>
  <si>
    <t>Макаронные изделия отварные</t>
  </si>
  <si>
    <t>Свекла, тушенная в сметанном соусе</t>
  </si>
  <si>
    <t>Сок</t>
  </si>
  <si>
    <t>Хлеб ржаной</t>
  </si>
  <si>
    <t>Фрукты</t>
  </si>
  <si>
    <t>Итого за 'Обед'</t>
  </si>
  <si>
    <t>Итого за день</t>
  </si>
  <si>
    <t>2 день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</si>
  <si>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</si>
  <si>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</si>
  <si>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</si>
  <si>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</si>
  <si>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Рассольник с крупой и сметаной</t>
  </si>
  <si>
    <t>Тефтели рыбные в соусе</t>
  </si>
  <si>
    <t>Картофельное пюре</t>
  </si>
  <si>
    <t>Капуста тушеная</t>
  </si>
  <si>
    <t>Компот из яблок (вариант 2)</t>
  </si>
  <si>
    <t>3 день</t>
  </si>
  <si>
    <t>Каша ячневая молочная с маслом сливочным</t>
  </si>
  <si>
    <t>Масло сливочное</t>
  </si>
  <si>
    <t>Суп картофельный с бобовыми</t>
  </si>
  <si>
    <t>Фрикадельки мясные из свинины</t>
  </si>
  <si>
    <t>Биточки (котлеты) из мяса кур</t>
  </si>
  <si>
    <t>Капуста тушеная (вариант 2)</t>
  </si>
  <si>
    <t>Компот из сухофруктов (вариант 2)</t>
  </si>
  <si>
    <t>4 день</t>
  </si>
  <si>
    <t>Каша рисовая молочная вязкая с маслом сливочным</t>
  </si>
  <si>
    <t>Омлет запеченный или паровой</t>
  </si>
  <si>
    <t>Кофейный напиток с молоком (вариант 2)</t>
  </si>
  <si>
    <t>Борщ со сметаной (вариант 2)</t>
  </si>
  <si>
    <t>Запеканка картофельная, фаршированная отварным мясом свинины</t>
  </si>
  <si>
    <t>Компот из сухофруктов и шиповника (вариант 2)</t>
  </si>
  <si>
    <t>5 день</t>
  </si>
  <si>
    <t>Макаронные изделия отварные с сыром</t>
  </si>
  <si>
    <t>Яйцо отварное</t>
  </si>
  <si>
    <t>Какао с молоком (вариант 2)</t>
  </si>
  <si>
    <t>Биточки (котлеты) из рыбы горбуши</t>
  </si>
  <si>
    <t>6 день</t>
  </si>
  <si>
    <t>Каша молочная ассорти (рис, пшено) с маслом сливочным</t>
  </si>
  <si>
    <t>Запеканка (сырники) из творога (вариант 2)</t>
  </si>
  <si>
    <t>Уха рыбацкая</t>
  </si>
  <si>
    <t>Биточки (котлеты) из мяса свинины</t>
  </si>
  <si>
    <t>7 день</t>
  </si>
  <si>
    <t>Рассольник со сметаной</t>
  </si>
  <si>
    <t>Тефтели рыбные с рисом в соусе</t>
  </si>
  <si>
    <t>Рис отварной</t>
  </si>
  <si>
    <t>8 день</t>
  </si>
  <si>
    <t>Чай с молоком (вариант 2)</t>
  </si>
  <si>
    <t>Щи из свежей капусты со сметаной (вариант 2)</t>
  </si>
  <si>
    <t>Каша гречневая рассыпчатая</t>
  </si>
  <si>
    <t>9 день</t>
  </si>
  <si>
    <t>Каша гречневая молочная с маслом сливочным</t>
  </si>
  <si>
    <t>10 день</t>
  </si>
  <si>
    <t>Рагу из овощей</t>
  </si>
  <si>
    <t>25.08.2023</t>
  </si>
  <si>
    <t>СанПин 2.3/2.4.3590-20</t>
  </si>
  <si>
    <t>3/2</t>
  </si>
  <si>
    <t>200</t>
  </si>
  <si>
    <t>МБОУ СОШ № 14 ДОВЗ 7-11 лет</t>
  </si>
  <si>
    <t>43/3</t>
  </si>
  <si>
    <t>150</t>
  </si>
  <si>
    <t>9/2</t>
  </si>
  <si>
    <t>31/10</t>
  </si>
  <si>
    <t>20/2</t>
  </si>
  <si>
    <t>-</t>
  </si>
  <si>
    <t>60</t>
  </si>
  <si>
    <t>1/1</t>
  </si>
  <si>
    <t>Горошек зеленый</t>
  </si>
  <si>
    <t>Кукуруза консервированная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</si>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</sst>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quotePrefix="1" applyFont="1" applyFill="1" applyAlignment="1">
      <alignment wrapText="1"/>
    </xf>
    <xf numFmtId="2" fontId="4" fillId="2" borderId="0" xfId="0" applyNumberFormat="1" applyFont="1" applyFill="1"/>
    <xf numFmtId="0" fontId="4" fillId="2" borderId="8" xfId="0" applyFont="1" applyFill="1" applyBorder="1"/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2" fontId="4" fillId="2" borderId="2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2" fontId="6" fillId="2" borderId="0" xfId="0" applyNumberFormat="1" applyFont="1" applyFill="1"/>
    <xf numFmtId="0" fontId="1" fillId="2" borderId="0" xfId="0" quotePrefix="1" applyFont="1" applyFill="1" applyAlignment="1">
      <alignment wrapText="1"/>
    </xf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wrapText="1"/>
    </xf>
    <xf numFmtId="2" fontId="7" fillId="2" borderId="0" xfId="0" applyNumberFormat="1" applyFont="1" applyFill="1"/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2" fontId="1" fillId="0" borderId="2" xfId="0" applyNumberFormat="1" applyFont="1" applyBorder="1"/>
    <xf numFmtId="0" fontId="1" fillId="0" borderId="8" xfId="0" applyFont="1" applyBorder="1"/>
    <xf numFmtId="0" fontId="1" fillId="0" borderId="8" xfId="0" applyFont="1" applyBorder="1" applyAlignment="1">
      <alignment wrapText="1"/>
    </xf>
    <xf numFmtId="2" fontId="1" fillId="0" borderId="8" xfId="0" applyNumberFormat="1" applyFont="1" applyBorder="1"/>
    <xf numFmtId="0" fontId="2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P192"/>
  <sheetViews>
    <sheetView tabSelected="1" view="pageBreakPreview" topLeftCell="A160" zoomScaleNormal="100" zoomScaleSheetLayoutView="100" workbookViewId="0">
      <selection activeCell="A166" sqref="A166"/>
    </sheetView>
  </sheetViews>
  <sheetFormatPr defaultColWidth="0" defaultRowHeight="15.75" x14ac:dyDescent="0.25"/>
  <cols>
    <col min="1" max="1" width="7.42578125" style="3" customWidth="1"/>
    <col min="2" max="2" width="27.85546875" style="34" customWidth="1"/>
    <col min="3" max="3" width="7.28515625" style="3" customWidth="1"/>
    <col min="4" max="4" width="7.5703125" style="3" customWidth="1"/>
    <col min="5" max="5" width="10.140625" style="3" customWidth="1"/>
    <col min="6" max="6" width="8.7109375" style="3" customWidth="1"/>
    <col min="7" max="7" width="10.85546875" style="3" customWidth="1"/>
    <col min="8" max="8" width="8.42578125" style="3" customWidth="1"/>
    <col min="9" max="9" width="10.7109375" style="3" customWidth="1"/>
    <col min="10" max="22" width="0" style="3" hidden="1" customWidth="1"/>
    <col min="23" max="24" width="7" style="3" customWidth="1"/>
    <col min="25" max="25" width="7.28515625" style="3" customWidth="1"/>
    <col min="26" max="26" width="4.7109375" style="3" customWidth="1"/>
    <col min="27" max="27" width="7.140625" style="3" customWidth="1"/>
    <col min="28" max="28" width="5.7109375" style="3" hidden="1" customWidth="1"/>
    <col min="29" max="29" width="7" style="3" customWidth="1"/>
    <col min="30" max="31" width="5.7109375" style="3" customWidth="1"/>
    <col min="32" max="34" width="5.7109375" style="3" hidden="1" customWidth="1"/>
    <col min="35" max="35" width="6.42578125" style="3" customWidth="1"/>
    <col min="36" max="80" width="0" style="3" hidden="1" customWidth="1"/>
    <col min="81" max="16384" width="0" style="3" hidden="1"/>
  </cols>
  <sheetData>
    <row r="1" spans="1:94" ht="0.75" customHeight="1" x14ac:dyDescent="0.25">
      <c r="B1" s="3"/>
    </row>
    <row r="2" spans="1:94" ht="20.25" customHeight="1" x14ac:dyDescent="0.45">
      <c r="A2" s="41" t="s">
        <v>5</v>
      </c>
      <c r="B2" s="41"/>
      <c r="C2" s="41"/>
      <c r="D2" s="41"/>
      <c r="E2" s="41"/>
      <c r="F2" s="41"/>
      <c r="G2" s="41"/>
      <c r="H2" s="41"/>
      <c r="I2" s="41"/>
    </row>
    <row r="3" spans="1:94" x14ac:dyDescent="0.25">
      <c r="B3" s="3"/>
    </row>
    <row r="4" spans="1:94" x14ac:dyDescent="0.25">
      <c r="B4" s="4" t="s">
        <v>158</v>
      </c>
      <c r="C4" s="5"/>
      <c r="D4" s="6"/>
      <c r="E4" s="6"/>
      <c r="F4" s="6"/>
      <c r="G4" s="6"/>
      <c r="H4" s="6"/>
      <c r="I4" s="6"/>
      <c r="Z4" s="3" t="s">
        <v>155</v>
      </c>
    </row>
    <row r="5" spans="1:94" s="7" customFormat="1" ht="30" customHeight="1" x14ac:dyDescent="0.25">
      <c r="A5" s="42" t="s">
        <v>74</v>
      </c>
      <c r="B5" s="44"/>
      <c r="C5" s="44" t="s">
        <v>85</v>
      </c>
      <c r="D5" s="44" t="s">
        <v>1</v>
      </c>
      <c r="E5" s="44"/>
      <c r="F5" s="44" t="s">
        <v>7</v>
      </c>
      <c r="G5" s="44"/>
      <c r="H5" s="44" t="s">
        <v>6</v>
      </c>
      <c r="I5" s="48" t="s">
        <v>4</v>
      </c>
      <c r="J5" s="7" t="s">
        <v>8</v>
      </c>
      <c r="K5" s="7" t="s">
        <v>9</v>
      </c>
      <c r="L5" s="7" t="s">
        <v>72</v>
      </c>
      <c r="M5" s="7" t="s">
        <v>10</v>
      </c>
      <c r="N5" s="7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7" t="s">
        <v>18</v>
      </c>
      <c r="V5" s="7" t="s">
        <v>19</v>
      </c>
      <c r="W5" s="45" t="s">
        <v>73</v>
      </c>
      <c r="X5" s="45"/>
      <c r="Y5" s="45"/>
      <c r="Z5" s="45"/>
      <c r="AA5" s="46" t="s">
        <v>75</v>
      </c>
      <c r="AB5" s="46"/>
      <c r="AC5" s="46"/>
      <c r="AD5" s="46"/>
      <c r="AE5" s="46"/>
      <c r="AF5" s="46"/>
      <c r="AG5" s="46"/>
      <c r="AH5" s="46"/>
      <c r="AI5" s="47"/>
      <c r="AJ5" s="7" t="s">
        <v>28</v>
      </c>
      <c r="AK5" s="7" t="s">
        <v>29</v>
      </c>
      <c r="AL5" s="7" t="s">
        <v>30</v>
      </c>
      <c r="AM5" s="7" t="s">
        <v>31</v>
      </c>
      <c r="AN5" s="7" t="s">
        <v>32</v>
      </c>
      <c r="AO5" s="7" t="s">
        <v>33</v>
      </c>
      <c r="AP5" s="7" t="s">
        <v>34</v>
      </c>
      <c r="AQ5" s="7" t="s">
        <v>35</v>
      </c>
      <c r="AR5" s="7" t="s">
        <v>36</v>
      </c>
      <c r="AS5" s="7" t="s">
        <v>37</v>
      </c>
      <c r="AT5" s="7" t="s">
        <v>38</v>
      </c>
      <c r="AU5" s="7" t="s">
        <v>39</v>
      </c>
      <c r="AV5" s="7" t="s">
        <v>40</v>
      </c>
      <c r="AW5" s="7" t="s">
        <v>41</v>
      </c>
      <c r="AX5" s="7" t="s">
        <v>42</v>
      </c>
      <c r="AY5" s="7" t="s">
        <v>43</v>
      </c>
      <c r="AZ5" s="7" t="s">
        <v>44</v>
      </c>
      <c r="BA5" s="7" t="s">
        <v>45</v>
      </c>
      <c r="BB5" s="7" t="s">
        <v>46</v>
      </c>
      <c r="BC5" s="7" t="s">
        <v>47</v>
      </c>
      <c r="BD5" s="7" t="s">
        <v>48</v>
      </c>
      <c r="BE5" s="7" t="s">
        <v>49</v>
      </c>
      <c r="BF5" s="7" t="s">
        <v>50</v>
      </c>
      <c r="BG5" s="7" t="s">
        <v>51</v>
      </c>
      <c r="BH5" s="7" t="s">
        <v>52</v>
      </c>
      <c r="BI5" s="7" t="s">
        <v>53</v>
      </c>
      <c r="BJ5" s="7" t="s">
        <v>54</v>
      </c>
      <c r="BK5" s="7" t="s">
        <v>55</v>
      </c>
      <c r="BL5" s="7" t="s">
        <v>56</v>
      </c>
      <c r="BM5" s="7" t="s">
        <v>57</v>
      </c>
      <c r="BN5" s="7" t="s">
        <v>58</v>
      </c>
      <c r="BO5" s="7" t="s">
        <v>59</v>
      </c>
      <c r="BP5" s="7" t="s">
        <v>60</v>
      </c>
      <c r="BQ5" s="7" t="s">
        <v>61</v>
      </c>
      <c r="BR5" s="7" t="s">
        <v>62</v>
      </c>
      <c r="BS5" s="7" t="s">
        <v>63</v>
      </c>
      <c r="BT5" s="7" t="s">
        <v>64</v>
      </c>
      <c r="BU5" s="7" t="s">
        <v>65</v>
      </c>
      <c r="BV5" s="7" t="s">
        <v>66</v>
      </c>
      <c r="BW5" s="7" t="s">
        <v>67</v>
      </c>
      <c r="BX5" s="7" t="s">
        <v>68</v>
      </c>
      <c r="BY5" s="7" t="s">
        <v>69</v>
      </c>
      <c r="BZ5" s="7" t="s">
        <v>70</v>
      </c>
      <c r="CA5" s="7" t="s">
        <v>71</v>
      </c>
      <c r="CB5" s="8"/>
    </row>
    <row r="6" spans="1:94" s="7" customFormat="1" ht="32.25" customHeight="1" x14ac:dyDescent="0.25">
      <c r="A6" s="43"/>
      <c r="B6" s="44"/>
      <c r="C6" s="44"/>
      <c r="D6" s="9" t="s">
        <v>0</v>
      </c>
      <c r="E6" s="9" t="s">
        <v>2</v>
      </c>
      <c r="F6" s="9" t="s">
        <v>0</v>
      </c>
      <c r="G6" s="9" t="s">
        <v>3</v>
      </c>
      <c r="H6" s="44"/>
      <c r="I6" s="49"/>
      <c r="W6" s="10" t="s">
        <v>20</v>
      </c>
      <c r="X6" s="10" t="s">
        <v>21</v>
      </c>
      <c r="Y6" s="10" t="s">
        <v>22</v>
      </c>
      <c r="Z6" s="10" t="s">
        <v>23</v>
      </c>
      <c r="AA6" s="10" t="s">
        <v>84</v>
      </c>
      <c r="AB6" s="10" t="s">
        <v>24</v>
      </c>
      <c r="AC6" s="10" t="s">
        <v>76</v>
      </c>
      <c r="AD6" s="10" t="s">
        <v>77</v>
      </c>
      <c r="AE6" s="10" t="s">
        <v>78</v>
      </c>
      <c r="AF6" s="10" t="s">
        <v>25</v>
      </c>
      <c r="AG6" s="10" t="s">
        <v>26</v>
      </c>
      <c r="AH6" s="10" t="s">
        <v>27</v>
      </c>
      <c r="AI6" s="11" t="s">
        <v>79</v>
      </c>
      <c r="CB6" s="8"/>
    </row>
    <row r="7" spans="1:94" s="7" customFormat="1" ht="15" x14ac:dyDescent="0.25">
      <c r="B7" s="12" t="s">
        <v>86</v>
      </c>
      <c r="C7" s="13"/>
      <c r="D7" s="13"/>
      <c r="E7" s="13"/>
      <c r="F7" s="13"/>
      <c r="G7" s="13"/>
      <c r="H7" s="13"/>
      <c r="I7" s="13"/>
    </row>
    <row r="8" spans="1:94" s="7" customFormat="1" ht="15" x14ac:dyDescent="0.25">
      <c r="B8" s="12" t="s">
        <v>89</v>
      </c>
      <c r="C8" s="13"/>
      <c r="D8" s="13"/>
      <c r="E8" s="13"/>
      <c r="F8" s="13"/>
      <c r="G8" s="13"/>
      <c r="H8" s="13"/>
      <c r="I8" s="13"/>
    </row>
    <row r="9" spans="1:94" s="14" customFormat="1" ht="45" x14ac:dyDescent="0.25">
      <c r="A9" s="14" t="str">
        <f>"8/4"</f>
        <v>8/4</v>
      </c>
      <c r="B9" s="15" t="s">
        <v>90</v>
      </c>
      <c r="C9" s="16" t="str">
        <f>"200"</f>
        <v>200</v>
      </c>
      <c r="D9" s="16">
        <v>6.38</v>
      </c>
      <c r="E9" s="16">
        <v>2.36</v>
      </c>
      <c r="F9" s="16">
        <v>7.41</v>
      </c>
      <c r="G9" s="16">
        <v>2.23</v>
      </c>
      <c r="H9" s="16">
        <v>29.16</v>
      </c>
      <c r="I9" s="16">
        <v>205.60567799999995</v>
      </c>
      <c r="J9" s="14">
        <v>4.46</v>
      </c>
      <c r="K9" s="14">
        <v>0.11</v>
      </c>
      <c r="L9" s="14">
        <v>0</v>
      </c>
      <c r="M9" s="14">
        <v>0</v>
      </c>
      <c r="N9" s="14">
        <v>7.51</v>
      </c>
      <c r="O9" s="14">
        <v>19.690000000000001</v>
      </c>
      <c r="P9" s="14">
        <v>1.97</v>
      </c>
      <c r="Q9" s="14">
        <v>0</v>
      </c>
      <c r="R9" s="14">
        <v>0</v>
      </c>
      <c r="S9" s="14">
        <v>0.08</v>
      </c>
      <c r="T9" s="14">
        <v>1.75</v>
      </c>
      <c r="U9" s="14">
        <v>241.54</v>
      </c>
      <c r="V9" s="14">
        <v>208.79</v>
      </c>
      <c r="W9" s="14">
        <v>103.73</v>
      </c>
      <c r="X9" s="14">
        <v>50.24</v>
      </c>
      <c r="Y9" s="14">
        <v>167</v>
      </c>
      <c r="Z9" s="14">
        <v>1.23</v>
      </c>
      <c r="AA9" s="14">
        <v>21.6</v>
      </c>
      <c r="AB9" s="14">
        <v>18.399999999999999</v>
      </c>
      <c r="AC9" s="14">
        <v>40.1</v>
      </c>
      <c r="AD9" s="14">
        <v>0.63</v>
      </c>
      <c r="AE9" s="14">
        <v>0.14000000000000001</v>
      </c>
      <c r="AF9" s="14">
        <v>0.13</v>
      </c>
      <c r="AG9" s="14">
        <v>0.36</v>
      </c>
      <c r="AH9" s="14">
        <v>2.31</v>
      </c>
      <c r="AI9" s="14">
        <v>0.42</v>
      </c>
      <c r="AJ9" s="14">
        <v>0</v>
      </c>
      <c r="AK9" s="14">
        <v>124.55</v>
      </c>
      <c r="AL9" s="14">
        <v>123</v>
      </c>
      <c r="AM9" s="14">
        <v>426.01</v>
      </c>
      <c r="AN9" s="14">
        <v>311.19</v>
      </c>
      <c r="AO9" s="14">
        <v>97.73</v>
      </c>
      <c r="AP9" s="14">
        <v>228.56</v>
      </c>
      <c r="AQ9" s="14">
        <v>100.35</v>
      </c>
      <c r="AR9" s="14">
        <v>293.49</v>
      </c>
      <c r="AS9" s="14">
        <v>166.15</v>
      </c>
      <c r="AT9" s="14">
        <v>250.28</v>
      </c>
      <c r="AU9" s="14">
        <v>312.64999999999998</v>
      </c>
      <c r="AV9" s="14">
        <v>84.21</v>
      </c>
      <c r="AW9" s="14">
        <v>345.96</v>
      </c>
      <c r="AX9" s="14">
        <v>665.88</v>
      </c>
      <c r="AY9" s="14">
        <v>0</v>
      </c>
      <c r="AZ9" s="14">
        <v>219.17</v>
      </c>
      <c r="BA9" s="14">
        <v>176.48</v>
      </c>
      <c r="BB9" s="14">
        <v>290.25</v>
      </c>
      <c r="BC9" s="14">
        <v>115.45</v>
      </c>
      <c r="BD9" s="14">
        <v>0.12</v>
      </c>
      <c r="BE9" s="14">
        <v>0.05</v>
      </c>
      <c r="BF9" s="14">
        <v>0.03</v>
      </c>
      <c r="BG9" s="14">
        <v>7.0000000000000007E-2</v>
      </c>
      <c r="BH9" s="14">
        <v>0.08</v>
      </c>
      <c r="BI9" s="14">
        <v>0.36</v>
      </c>
      <c r="BJ9" s="14">
        <v>0</v>
      </c>
      <c r="BK9" s="14">
        <v>1.39</v>
      </c>
      <c r="BL9" s="14">
        <v>0</v>
      </c>
      <c r="BM9" s="14">
        <v>0.32</v>
      </c>
      <c r="BN9" s="14">
        <v>0</v>
      </c>
      <c r="BO9" s="14">
        <v>0</v>
      </c>
      <c r="BP9" s="14">
        <v>0</v>
      </c>
      <c r="BQ9" s="14">
        <v>7.0000000000000007E-2</v>
      </c>
      <c r="BR9" s="14">
        <v>0.1</v>
      </c>
      <c r="BS9" s="14">
        <v>1.47</v>
      </c>
      <c r="BT9" s="14">
        <v>0</v>
      </c>
      <c r="BU9" s="14">
        <v>0</v>
      </c>
      <c r="BV9" s="14">
        <v>0.87</v>
      </c>
      <c r="BW9" s="14">
        <v>0.02</v>
      </c>
      <c r="BX9" s="14">
        <v>0</v>
      </c>
      <c r="BY9" s="14">
        <v>0</v>
      </c>
      <c r="BZ9" s="14">
        <v>0</v>
      </c>
      <c r="CA9" s="14">
        <v>0</v>
      </c>
      <c r="CB9" s="14">
        <v>176.3</v>
      </c>
      <c r="CD9" s="14">
        <v>24.67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4</v>
      </c>
      <c r="CP9" s="14">
        <v>0.5</v>
      </c>
    </row>
    <row r="10" spans="1:94" s="14" customFormat="1" ht="15" x14ac:dyDescent="0.25">
      <c r="A10" s="14" t="str">
        <f>"4/13"</f>
        <v>4/13</v>
      </c>
      <c r="B10" s="15" t="s">
        <v>91</v>
      </c>
      <c r="C10" s="16" t="str">
        <f>"15"</f>
        <v>15</v>
      </c>
      <c r="D10" s="16">
        <v>3.95</v>
      </c>
      <c r="E10" s="16">
        <v>3.95</v>
      </c>
      <c r="F10" s="16">
        <v>3.99</v>
      </c>
      <c r="G10" s="16">
        <v>0</v>
      </c>
      <c r="H10" s="16">
        <v>0</v>
      </c>
      <c r="I10" s="16">
        <v>52.59</v>
      </c>
      <c r="J10" s="14">
        <v>2.2999999999999998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0.3</v>
      </c>
      <c r="T10" s="14">
        <v>0.65</v>
      </c>
      <c r="U10" s="14">
        <v>165</v>
      </c>
      <c r="V10" s="14">
        <v>15</v>
      </c>
      <c r="W10" s="14">
        <v>150</v>
      </c>
      <c r="X10" s="14">
        <v>8.25</v>
      </c>
      <c r="Y10" s="14">
        <v>90</v>
      </c>
      <c r="Z10" s="14">
        <v>0.11</v>
      </c>
      <c r="AA10" s="14">
        <v>31.5</v>
      </c>
      <c r="AB10" s="14">
        <v>25.5</v>
      </c>
      <c r="AC10" s="14">
        <v>35.700000000000003</v>
      </c>
      <c r="AD10" s="14">
        <v>0.06</v>
      </c>
      <c r="AE10" s="14">
        <v>0</v>
      </c>
      <c r="AF10" s="14">
        <v>0.06</v>
      </c>
      <c r="AG10" s="14">
        <v>0.03</v>
      </c>
      <c r="AH10" s="14">
        <v>1.02</v>
      </c>
      <c r="AI10" s="14">
        <v>0.11</v>
      </c>
      <c r="AJ10" s="14">
        <v>0</v>
      </c>
      <c r="AK10" s="14">
        <v>235.5</v>
      </c>
      <c r="AL10" s="14">
        <v>175.5</v>
      </c>
      <c r="AM10" s="14">
        <v>345</v>
      </c>
      <c r="AN10" s="14">
        <v>237</v>
      </c>
      <c r="AO10" s="14">
        <v>84</v>
      </c>
      <c r="AP10" s="14">
        <v>142.5</v>
      </c>
      <c r="AQ10" s="14">
        <v>105</v>
      </c>
      <c r="AR10" s="14">
        <v>201</v>
      </c>
      <c r="AS10" s="14">
        <v>114</v>
      </c>
      <c r="AT10" s="14">
        <v>130.5</v>
      </c>
      <c r="AU10" s="14">
        <v>234</v>
      </c>
      <c r="AV10" s="14">
        <v>105</v>
      </c>
      <c r="AW10" s="14">
        <v>76.5</v>
      </c>
      <c r="AX10" s="14">
        <v>775.5</v>
      </c>
      <c r="AY10" s="14">
        <v>0</v>
      </c>
      <c r="AZ10" s="14">
        <v>409.5</v>
      </c>
      <c r="BA10" s="14">
        <v>193.5</v>
      </c>
      <c r="BB10" s="14">
        <v>208.5</v>
      </c>
      <c r="BC10" s="14">
        <v>32.25</v>
      </c>
      <c r="BD10" s="14">
        <v>0</v>
      </c>
      <c r="BE10" s="14">
        <v>0.02</v>
      </c>
      <c r="BF10" s="14">
        <v>0.06</v>
      </c>
      <c r="BG10" s="14">
        <v>0.16</v>
      </c>
      <c r="BH10" s="14">
        <v>0.19</v>
      </c>
      <c r="BI10" s="14">
        <v>0.5</v>
      </c>
      <c r="BJ10" s="14">
        <v>0.06</v>
      </c>
      <c r="BK10" s="14">
        <v>1.05</v>
      </c>
      <c r="BL10" s="14">
        <v>0.02</v>
      </c>
      <c r="BM10" s="14">
        <v>0.24</v>
      </c>
      <c r="BN10" s="14">
        <v>0.02</v>
      </c>
      <c r="BO10" s="14">
        <v>0</v>
      </c>
      <c r="BP10" s="14">
        <v>0</v>
      </c>
      <c r="BQ10" s="14">
        <v>7.0000000000000007E-2</v>
      </c>
      <c r="BR10" s="14">
        <v>0.1</v>
      </c>
      <c r="BS10" s="14">
        <v>0.78</v>
      </c>
      <c r="BT10" s="14">
        <v>0</v>
      </c>
      <c r="BU10" s="14">
        <v>0</v>
      </c>
      <c r="BV10" s="14">
        <v>0.1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6.12</v>
      </c>
      <c r="CD10" s="14">
        <v>35.75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</row>
    <row r="11" spans="1:94" s="14" customFormat="1" ht="15" x14ac:dyDescent="0.25">
      <c r="A11" s="14" t="str">
        <f>"29/10"</f>
        <v>29/10</v>
      </c>
      <c r="B11" s="15" t="s">
        <v>92</v>
      </c>
      <c r="C11" s="16" t="str">
        <f>"180"</f>
        <v>180</v>
      </c>
      <c r="D11" s="16">
        <v>0.11</v>
      </c>
      <c r="E11" s="16">
        <v>0</v>
      </c>
      <c r="F11" s="16">
        <v>0.02</v>
      </c>
      <c r="G11" s="16">
        <v>0.02</v>
      </c>
      <c r="H11" s="16">
        <v>4.5599999999999996</v>
      </c>
      <c r="I11" s="16">
        <v>18.47728273170733</v>
      </c>
      <c r="J11" s="14">
        <v>0</v>
      </c>
      <c r="K11" s="14">
        <v>0</v>
      </c>
      <c r="L11" s="14">
        <v>0</v>
      </c>
      <c r="M11" s="14">
        <v>0</v>
      </c>
      <c r="N11" s="14">
        <v>4.4400000000000004</v>
      </c>
      <c r="O11" s="14">
        <v>0</v>
      </c>
      <c r="P11" s="14">
        <v>0.12</v>
      </c>
      <c r="Q11" s="14">
        <v>0</v>
      </c>
      <c r="R11" s="14">
        <v>0</v>
      </c>
      <c r="S11" s="14">
        <v>0.25</v>
      </c>
      <c r="T11" s="14">
        <v>0.05</v>
      </c>
      <c r="U11" s="14">
        <v>0.52</v>
      </c>
      <c r="V11" s="14">
        <v>7.21</v>
      </c>
      <c r="W11" s="14">
        <v>1.83</v>
      </c>
      <c r="X11" s="14">
        <v>0.5</v>
      </c>
      <c r="Y11" s="14">
        <v>0.9</v>
      </c>
      <c r="Z11" s="14">
        <v>0.04</v>
      </c>
      <c r="AA11" s="14">
        <v>0</v>
      </c>
      <c r="AB11" s="14">
        <v>0.4</v>
      </c>
      <c r="AC11" s="14">
        <v>0.09</v>
      </c>
      <c r="AD11" s="14">
        <v>0.01</v>
      </c>
      <c r="AE11" s="14">
        <v>0</v>
      </c>
      <c r="AF11" s="14">
        <v>0</v>
      </c>
      <c r="AG11" s="14">
        <v>0</v>
      </c>
      <c r="AH11" s="14">
        <v>0.01</v>
      </c>
      <c r="AI11" s="14">
        <v>0.7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179.5</v>
      </c>
      <c r="CD11" s="14">
        <v>7.0000000000000007E-2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4.3899999999999997</v>
      </c>
      <c r="CP11" s="14">
        <v>0</v>
      </c>
    </row>
    <row r="12" spans="1:94" s="14" customFormat="1" ht="15" x14ac:dyDescent="0.25">
      <c r="A12" s="14" t="str">
        <f>"-"</f>
        <v>-</v>
      </c>
      <c r="B12" s="15" t="s">
        <v>93</v>
      </c>
      <c r="C12" s="16" t="str">
        <f>"50"</f>
        <v>50</v>
      </c>
      <c r="D12" s="16">
        <v>3.31</v>
      </c>
      <c r="E12" s="16">
        <v>0</v>
      </c>
      <c r="F12" s="16">
        <v>0.33</v>
      </c>
      <c r="G12" s="16">
        <v>0.33</v>
      </c>
      <c r="H12" s="16">
        <v>23.45</v>
      </c>
      <c r="I12" s="16">
        <v>111.95049999999999</v>
      </c>
      <c r="J12" s="14">
        <v>0</v>
      </c>
      <c r="K12" s="14">
        <v>0</v>
      </c>
      <c r="L12" s="14">
        <v>0</v>
      </c>
      <c r="M12" s="14">
        <v>0</v>
      </c>
      <c r="N12" s="14">
        <v>0.55000000000000004</v>
      </c>
      <c r="O12" s="14">
        <v>22.8</v>
      </c>
      <c r="P12" s="14">
        <v>0.1</v>
      </c>
      <c r="Q12" s="14">
        <v>0</v>
      </c>
      <c r="R12" s="14">
        <v>0</v>
      </c>
      <c r="S12" s="14">
        <v>0</v>
      </c>
      <c r="T12" s="14">
        <v>0.9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254.48</v>
      </c>
      <c r="AN12" s="14">
        <v>84.39</v>
      </c>
      <c r="AO12" s="14">
        <v>50.03</v>
      </c>
      <c r="AP12" s="14">
        <v>100.05</v>
      </c>
      <c r="AQ12" s="14">
        <v>37.85</v>
      </c>
      <c r="AR12" s="14">
        <v>180.96</v>
      </c>
      <c r="AS12" s="14">
        <v>112.23</v>
      </c>
      <c r="AT12" s="14">
        <v>156.6</v>
      </c>
      <c r="AU12" s="14">
        <v>129.19999999999999</v>
      </c>
      <c r="AV12" s="14">
        <v>67.86</v>
      </c>
      <c r="AW12" s="14">
        <v>120.06</v>
      </c>
      <c r="AX12" s="14">
        <v>1003.98</v>
      </c>
      <c r="AY12" s="14">
        <v>0</v>
      </c>
      <c r="AZ12" s="14">
        <v>327.12</v>
      </c>
      <c r="BA12" s="14">
        <v>142.25</v>
      </c>
      <c r="BB12" s="14">
        <v>94.4</v>
      </c>
      <c r="BC12" s="14">
        <v>74.819999999999993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0.04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0.03</v>
      </c>
      <c r="BT12" s="14">
        <v>0</v>
      </c>
      <c r="BU12" s="14">
        <v>0</v>
      </c>
      <c r="BV12" s="14">
        <v>0.14000000000000001</v>
      </c>
      <c r="BW12" s="14">
        <v>0.01</v>
      </c>
      <c r="BX12" s="14">
        <v>0</v>
      </c>
      <c r="BY12" s="14">
        <v>0</v>
      </c>
      <c r="BZ12" s="14">
        <v>0</v>
      </c>
      <c r="CA12" s="14">
        <v>0</v>
      </c>
      <c r="CB12" s="14">
        <v>19.55</v>
      </c>
      <c r="CD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</row>
    <row r="13" spans="1:94" s="17" customFormat="1" ht="15" x14ac:dyDescent="0.25">
      <c r="A13" s="17" t="str">
        <f>""</f>
        <v/>
      </c>
      <c r="B13" s="18" t="s">
        <v>94</v>
      </c>
      <c r="C13" s="19" t="str">
        <f>"125"</f>
        <v>125</v>
      </c>
      <c r="D13" s="19">
        <v>0.03</v>
      </c>
      <c r="E13" s="19">
        <v>0</v>
      </c>
      <c r="F13" s="19">
        <v>0.02</v>
      </c>
      <c r="G13" s="19">
        <v>0</v>
      </c>
      <c r="H13" s="19">
        <v>0</v>
      </c>
      <c r="I13" s="19">
        <v>0.30369041000000002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</v>
      </c>
      <c r="BT13" s="17">
        <v>0</v>
      </c>
      <c r="BU13" s="17">
        <v>0</v>
      </c>
      <c r="BV13" s="17">
        <v>0</v>
      </c>
      <c r="BW13" s="17">
        <v>0</v>
      </c>
      <c r="BX13" s="17">
        <v>0</v>
      </c>
      <c r="BY13" s="17">
        <v>0</v>
      </c>
      <c r="BZ13" s="17">
        <v>0</v>
      </c>
      <c r="CA13" s="17">
        <v>0</v>
      </c>
      <c r="CB13" s="17">
        <v>0</v>
      </c>
      <c r="CD13" s="17">
        <v>0</v>
      </c>
      <c r="CF13" s="17">
        <v>0</v>
      </c>
      <c r="CG13" s="17">
        <v>0</v>
      </c>
      <c r="CH13" s="17">
        <v>0</v>
      </c>
      <c r="CI13" s="17">
        <v>0</v>
      </c>
      <c r="CJ13" s="17">
        <v>0</v>
      </c>
      <c r="CK13" s="17">
        <v>0</v>
      </c>
      <c r="CL13" s="17">
        <v>0</v>
      </c>
      <c r="CM13" s="17">
        <v>0</v>
      </c>
      <c r="CN13" s="17">
        <v>0</v>
      </c>
      <c r="CO13" s="17">
        <v>0</v>
      </c>
      <c r="CP13" s="17">
        <v>0</v>
      </c>
    </row>
    <row r="14" spans="1:94" s="20" customFormat="1" ht="14.25" x14ac:dyDescent="0.2">
      <c r="B14" s="21" t="s">
        <v>95</v>
      </c>
      <c r="C14" s="22"/>
      <c r="D14" s="22">
        <v>13.77</v>
      </c>
      <c r="E14" s="22">
        <v>6.31</v>
      </c>
      <c r="F14" s="22">
        <v>11.77</v>
      </c>
      <c r="G14" s="22">
        <v>2.58</v>
      </c>
      <c r="H14" s="22">
        <v>57.17</v>
      </c>
      <c r="I14" s="22">
        <v>388.93</v>
      </c>
      <c r="J14" s="20">
        <v>6.75</v>
      </c>
      <c r="K14" s="20">
        <v>0.11</v>
      </c>
      <c r="L14" s="20">
        <v>0</v>
      </c>
      <c r="M14" s="20">
        <v>0</v>
      </c>
      <c r="N14" s="20">
        <v>12.49</v>
      </c>
      <c r="O14" s="20">
        <v>42.49</v>
      </c>
      <c r="P14" s="20">
        <v>2.19</v>
      </c>
      <c r="Q14" s="20">
        <v>0</v>
      </c>
      <c r="R14" s="20">
        <v>0</v>
      </c>
      <c r="S14" s="20">
        <v>0.63</v>
      </c>
      <c r="T14" s="20">
        <v>3.34</v>
      </c>
      <c r="U14" s="20">
        <v>407.06</v>
      </c>
      <c r="V14" s="20">
        <v>231.01</v>
      </c>
      <c r="W14" s="20">
        <v>255.57</v>
      </c>
      <c r="X14" s="20">
        <v>58.99</v>
      </c>
      <c r="Y14" s="20">
        <v>257.89999999999998</v>
      </c>
      <c r="Z14" s="20">
        <v>1.37</v>
      </c>
      <c r="AA14" s="20">
        <v>53.1</v>
      </c>
      <c r="AB14" s="20">
        <v>44.3</v>
      </c>
      <c r="AC14" s="20">
        <v>75.89</v>
      </c>
      <c r="AD14" s="20">
        <v>0.69</v>
      </c>
      <c r="AE14" s="20">
        <v>0.15</v>
      </c>
      <c r="AF14" s="20">
        <v>0.19</v>
      </c>
      <c r="AG14" s="20">
        <v>0.39</v>
      </c>
      <c r="AH14" s="20">
        <v>3.33</v>
      </c>
      <c r="AI14" s="20">
        <v>1.22</v>
      </c>
      <c r="AJ14" s="20">
        <v>0</v>
      </c>
      <c r="AK14" s="20">
        <v>360.05</v>
      </c>
      <c r="AL14" s="20">
        <v>298.5</v>
      </c>
      <c r="AM14" s="20">
        <v>1025.48</v>
      </c>
      <c r="AN14" s="20">
        <v>632.58000000000004</v>
      </c>
      <c r="AO14" s="20">
        <v>231.76</v>
      </c>
      <c r="AP14" s="20">
        <v>471.11</v>
      </c>
      <c r="AQ14" s="20">
        <v>243.19</v>
      </c>
      <c r="AR14" s="20">
        <v>675.45</v>
      </c>
      <c r="AS14" s="20">
        <v>392.38</v>
      </c>
      <c r="AT14" s="20">
        <v>537.38</v>
      </c>
      <c r="AU14" s="20">
        <v>675.85</v>
      </c>
      <c r="AV14" s="20">
        <v>257.07</v>
      </c>
      <c r="AW14" s="20">
        <v>542.52</v>
      </c>
      <c r="AX14" s="20">
        <v>2445.36</v>
      </c>
      <c r="AY14" s="20">
        <v>0</v>
      </c>
      <c r="AZ14" s="20">
        <v>955.79</v>
      </c>
      <c r="BA14" s="20">
        <v>512.22</v>
      </c>
      <c r="BB14" s="20">
        <v>593.15</v>
      </c>
      <c r="BC14" s="20">
        <v>222.52</v>
      </c>
      <c r="BD14" s="20">
        <v>0.12</v>
      </c>
      <c r="BE14" s="20">
        <v>7.0000000000000007E-2</v>
      </c>
      <c r="BF14" s="20">
        <v>0.09</v>
      </c>
      <c r="BG14" s="20">
        <v>0.23</v>
      </c>
      <c r="BH14" s="20">
        <v>0.27</v>
      </c>
      <c r="BI14" s="20">
        <v>0.86</v>
      </c>
      <c r="BJ14" s="20">
        <v>0.06</v>
      </c>
      <c r="BK14" s="20">
        <v>2.4700000000000002</v>
      </c>
      <c r="BL14" s="20">
        <v>0.02</v>
      </c>
      <c r="BM14" s="20">
        <v>0.56000000000000005</v>
      </c>
      <c r="BN14" s="20">
        <v>0.02</v>
      </c>
      <c r="BO14" s="20">
        <v>0</v>
      </c>
      <c r="BP14" s="20">
        <v>0</v>
      </c>
      <c r="BQ14" s="20">
        <v>0.14000000000000001</v>
      </c>
      <c r="BR14" s="20">
        <v>0.21</v>
      </c>
      <c r="BS14" s="20">
        <v>2.2799999999999998</v>
      </c>
      <c r="BT14" s="20">
        <v>0</v>
      </c>
      <c r="BU14" s="20">
        <v>0</v>
      </c>
      <c r="BV14" s="20">
        <v>1.1100000000000001</v>
      </c>
      <c r="BW14" s="20">
        <v>0.03</v>
      </c>
      <c r="BX14" s="20">
        <v>0</v>
      </c>
      <c r="BY14" s="20">
        <v>0</v>
      </c>
      <c r="BZ14" s="20">
        <v>0</v>
      </c>
      <c r="CA14" s="20">
        <v>0</v>
      </c>
      <c r="CB14" s="20">
        <v>381.46</v>
      </c>
      <c r="CC14" s="20">
        <f>$I$14/$I$26*100</f>
        <v>34.197661127231164</v>
      </c>
      <c r="CD14" s="20">
        <v>60.48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  <c r="CM14" s="20">
        <v>0</v>
      </c>
      <c r="CN14" s="20">
        <v>0</v>
      </c>
      <c r="CO14" s="20">
        <v>8.39</v>
      </c>
      <c r="CP14" s="20">
        <v>0.5</v>
      </c>
    </row>
    <row r="15" spans="1:94" s="7" customFormat="1" ht="15" x14ac:dyDescent="0.25">
      <c r="B15" s="12" t="s">
        <v>96</v>
      </c>
      <c r="C15" s="13"/>
      <c r="D15" s="13"/>
      <c r="E15" s="13"/>
      <c r="F15" s="13"/>
      <c r="G15" s="13"/>
      <c r="H15" s="13"/>
      <c r="I15" s="13"/>
    </row>
    <row r="16" spans="1:94" s="14" customFormat="1" ht="15" x14ac:dyDescent="0.25">
      <c r="A16" s="14" t="str">
        <f>"20/2"</f>
        <v>20/2</v>
      </c>
      <c r="B16" s="15" t="s">
        <v>97</v>
      </c>
      <c r="C16" s="16" t="str">
        <f>"250"</f>
        <v>250</v>
      </c>
      <c r="D16" s="16">
        <v>2.02</v>
      </c>
      <c r="E16" s="16">
        <v>0.12</v>
      </c>
      <c r="F16" s="16">
        <v>6.87</v>
      </c>
      <c r="G16" s="16">
        <v>6.14</v>
      </c>
      <c r="H16" s="16">
        <v>12.98</v>
      </c>
      <c r="I16" s="16">
        <v>118.65913</v>
      </c>
      <c r="J16" s="14">
        <v>1.4</v>
      </c>
      <c r="K16" s="14">
        <v>3.9</v>
      </c>
      <c r="L16" s="14">
        <v>0</v>
      </c>
      <c r="M16" s="14">
        <v>0</v>
      </c>
      <c r="N16" s="14">
        <v>3.48</v>
      </c>
      <c r="O16" s="14">
        <v>7.48</v>
      </c>
      <c r="P16" s="14">
        <v>2.02</v>
      </c>
      <c r="Q16" s="14">
        <v>0</v>
      </c>
      <c r="R16" s="14">
        <v>0</v>
      </c>
      <c r="S16" s="14">
        <v>0.26</v>
      </c>
      <c r="T16" s="14">
        <v>1.54</v>
      </c>
      <c r="U16" s="14">
        <v>236.51</v>
      </c>
      <c r="V16" s="14">
        <v>392.93</v>
      </c>
      <c r="W16" s="14">
        <v>27.68</v>
      </c>
      <c r="X16" s="14">
        <v>21.38</v>
      </c>
      <c r="Y16" s="14">
        <v>52.26</v>
      </c>
      <c r="Z16" s="14">
        <v>0.79</v>
      </c>
      <c r="AA16" s="14">
        <v>7.5</v>
      </c>
      <c r="AB16" s="14">
        <v>1122.3</v>
      </c>
      <c r="AC16" s="14">
        <v>215.1</v>
      </c>
      <c r="AD16" s="14">
        <v>2.81</v>
      </c>
      <c r="AE16" s="14">
        <v>0.08</v>
      </c>
      <c r="AF16" s="14">
        <v>0.06</v>
      </c>
      <c r="AG16" s="14">
        <v>0.84</v>
      </c>
      <c r="AH16" s="14">
        <v>1.4</v>
      </c>
      <c r="AI16" s="14">
        <v>8.61</v>
      </c>
      <c r="AJ16" s="14">
        <v>0</v>
      </c>
      <c r="AK16" s="14">
        <v>0</v>
      </c>
      <c r="AL16" s="14">
        <v>0</v>
      </c>
      <c r="AM16" s="14">
        <v>69.290000000000006</v>
      </c>
      <c r="AN16" s="14">
        <v>72.430000000000007</v>
      </c>
      <c r="AO16" s="14">
        <v>13.33</v>
      </c>
      <c r="AP16" s="14">
        <v>49.15</v>
      </c>
      <c r="AQ16" s="14">
        <v>17.45</v>
      </c>
      <c r="AR16" s="14">
        <v>49.74</v>
      </c>
      <c r="AS16" s="14">
        <v>60.76</v>
      </c>
      <c r="AT16" s="14">
        <v>139.57</v>
      </c>
      <c r="AU16" s="14">
        <v>127.31</v>
      </c>
      <c r="AV16" s="14">
        <v>22.26</v>
      </c>
      <c r="AW16" s="14">
        <v>47.83</v>
      </c>
      <c r="AX16" s="14">
        <v>219.05</v>
      </c>
      <c r="AY16" s="14">
        <v>0</v>
      </c>
      <c r="AZ16" s="14">
        <v>44.2</v>
      </c>
      <c r="BA16" s="14">
        <v>44.01</v>
      </c>
      <c r="BB16" s="14">
        <v>39.06</v>
      </c>
      <c r="BC16" s="14">
        <v>15.78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0.4</v>
      </c>
      <c r="BL16" s="14">
        <v>0</v>
      </c>
      <c r="BM16" s="14">
        <v>0.25</v>
      </c>
      <c r="BN16" s="14">
        <v>0.02</v>
      </c>
      <c r="BO16" s="14">
        <v>0.04</v>
      </c>
      <c r="BP16" s="14">
        <v>0</v>
      </c>
      <c r="BQ16" s="14">
        <v>0</v>
      </c>
      <c r="BR16" s="14">
        <v>0</v>
      </c>
      <c r="BS16" s="14">
        <v>1.48</v>
      </c>
      <c r="BT16" s="14">
        <v>0</v>
      </c>
      <c r="BU16" s="14">
        <v>0</v>
      </c>
      <c r="BV16" s="14">
        <v>3.53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286.82</v>
      </c>
      <c r="CD16" s="14">
        <v>194.55</v>
      </c>
      <c r="CF16" s="14">
        <v>0</v>
      </c>
      <c r="CG16" s="14">
        <v>0</v>
      </c>
      <c r="CH16" s="14">
        <v>0</v>
      </c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0.5</v>
      </c>
    </row>
    <row r="17" spans="1:94" s="14" customFormat="1" ht="15" x14ac:dyDescent="0.25">
      <c r="A17" s="14" t="str">
        <f>"-"</f>
        <v>-</v>
      </c>
      <c r="B17" s="15" t="s">
        <v>98</v>
      </c>
      <c r="C17" s="16" t="str">
        <f>"15"</f>
        <v>15</v>
      </c>
      <c r="D17" s="16">
        <v>3.54</v>
      </c>
      <c r="E17" s="16">
        <v>3.77</v>
      </c>
      <c r="F17" s="16">
        <v>3.35</v>
      </c>
      <c r="G17" s="16">
        <v>0</v>
      </c>
      <c r="H17" s="16">
        <v>0</v>
      </c>
      <c r="I17" s="16">
        <v>44.331119999999999</v>
      </c>
      <c r="J17" s="14">
        <v>0.91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0.17</v>
      </c>
      <c r="U17" s="14">
        <v>14.49</v>
      </c>
      <c r="V17" s="14">
        <v>35.340000000000003</v>
      </c>
      <c r="W17" s="14">
        <v>2.91</v>
      </c>
      <c r="X17" s="14">
        <v>3.24</v>
      </c>
      <c r="Y17" s="14">
        <v>29.71</v>
      </c>
      <c r="Z17" s="14">
        <v>0.28999999999999998</v>
      </c>
      <c r="AA17" s="14">
        <v>8.69</v>
      </c>
      <c r="AB17" s="14">
        <v>1.66</v>
      </c>
      <c r="AC17" s="14">
        <v>14.9</v>
      </c>
      <c r="AD17" s="14">
        <v>0.1</v>
      </c>
      <c r="AE17" s="14">
        <v>0.01</v>
      </c>
      <c r="AF17" s="14">
        <v>0.02</v>
      </c>
      <c r="AG17" s="14">
        <v>1.28</v>
      </c>
      <c r="AH17" s="14">
        <v>2.59</v>
      </c>
      <c r="AI17" s="14">
        <v>0.15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4">
        <v>0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12.96</v>
      </c>
      <c r="CD17" s="14">
        <v>8.9700000000000006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</row>
    <row r="18" spans="1:94" s="14" customFormat="1" ht="15" x14ac:dyDescent="0.25">
      <c r="A18" s="14" t="str">
        <f>"11/8"</f>
        <v>11/8</v>
      </c>
      <c r="B18" s="15" t="s">
        <v>99</v>
      </c>
      <c r="C18" s="16" t="str">
        <f>"90"</f>
        <v>90</v>
      </c>
      <c r="D18" s="16">
        <v>12.58</v>
      </c>
      <c r="E18" s="16">
        <v>12.21</v>
      </c>
      <c r="F18" s="16">
        <v>6.82</v>
      </c>
      <c r="G18" s="16">
        <v>2.75</v>
      </c>
      <c r="H18" s="16">
        <v>4.66</v>
      </c>
      <c r="I18" s="16">
        <v>130.085567325</v>
      </c>
      <c r="J18" s="14">
        <v>2.8</v>
      </c>
      <c r="K18" s="14">
        <v>1.98</v>
      </c>
      <c r="L18" s="14">
        <v>0</v>
      </c>
      <c r="M18" s="14">
        <v>0</v>
      </c>
      <c r="N18" s="14">
        <v>1.88</v>
      </c>
      <c r="O18" s="14">
        <v>2.64</v>
      </c>
      <c r="P18" s="14">
        <v>0.14000000000000001</v>
      </c>
      <c r="Q18" s="14">
        <v>0</v>
      </c>
      <c r="R18" s="14">
        <v>0</v>
      </c>
      <c r="S18" s="14">
        <v>0.05</v>
      </c>
      <c r="T18" s="14">
        <v>1.6</v>
      </c>
      <c r="U18" s="14">
        <v>218.8</v>
      </c>
      <c r="V18" s="14">
        <v>228.44</v>
      </c>
      <c r="W18" s="14">
        <v>54.26</v>
      </c>
      <c r="X18" s="14">
        <v>17.04</v>
      </c>
      <c r="Y18" s="14">
        <v>230.07</v>
      </c>
      <c r="Z18" s="14">
        <v>4.3099999999999996</v>
      </c>
      <c r="AA18" s="14">
        <v>5113.5</v>
      </c>
      <c r="AB18" s="14">
        <v>535.25</v>
      </c>
      <c r="AC18" s="14">
        <v>5225.1099999999997</v>
      </c>
      <c r="AD18" s="14">
        <v>1.96</v>
      </c>
      <c r="AE18" s="14">
        <v>0.16</v>
      </c>
      <c r="AF18" s="14">
        <v>1.1399999999999999</v>
      </c>
      <c r="AG18" s="14">
        <v>4.55</v>
      </c>
      <c r="AH18" s="14">
        <v>8.59</v>
      </c>
      <c r="AI18" s="14">
        <v>7.27</v>
      </c>
      <c r="AJ18" s="14">
        <v>0</v>
      </c>
      <c r="AK18" s="14">
        <v>68.150000000000006</v>
      </c>
      <c r="AL18" s="14">
        <v>67.31</v>
      </c>
      <c r="AM18" s="14">
        <v>148.88</v>
      </c>
      <c r="AN18" s="14">
        <v>103.01</v>
      </c>
      <c r="AO18" s="14">
        <v>37.25</v>
      </c>
      <c r="AP18" s="14">
        <v>67.430000000000007</v>
      </c>
      <c r="AQ18" s="14">
        <v>22.56</v>
      </c>
      <c r="AR18" s="14">
        <v>81.83</v>
      </c>
      <c r="AS18" s="14">
        <v>14.18</v>
      </c>
      <c r="AT18" s="14">
        <v>16.940000000000001</v>
      </c>
      <c r="AU18" s="14">
        <v>14.88</v>
      </c>
      <c r="AV18" s="14">
        <v>8.77</v>
      </c>
      <c r="AW18" s="14">
        <v>14.84</v>
      </c>
      <c r="AX18" s="14">
        <v>129.63999999999999</v>
      </c>
      <c r="AY18" s="14">
        <v>0</v>
      </c>
      <c r="AZ18" s="14">
        <v>40.869999999999997</v>
      </c>
      <c r="BA18" s="14">
        <v>21.47</v>
      </c>
      <c r="BB18" s="14">
        <v>87.22</v>
      </c>
      <c r="BC18" s="14">
        <v>19.21</v>
      </c>
      <c r="BD18" s="14">
        <v>0.03</v>
      </c>
      <c r="BE18" s="14">
        <v>0.01</v>
      </c>
      <c r="BF18" s="14">
        <v>0.01</v>
      </c>
      <c r="BG18" s="14">
        <v>0.02</v>
      </c>
      <c r="BH18" s="14">
        <v>0.02</v>
      </c>
      <c r="BI18" s="14">
        <v>0.09</v>
      </c>
      <c r="BJ18" s="14">
        <v>0</v>
      </c>
      <c r="BK18" s="14">
        <v>0.43</v>
      </c>
      <c r="BL18" s="14">
        <v>0</v>
      </c>
      <c r="BM18" s="14">
        <v>0.19</v>
      </c>
      <c r="BN18" s="14">
        <v>0.01</v>
      </c>
      <c r="BO18" s="14">
        <v>0.02</v>
      </c>
      <c r="BP18" s="14">
        <v>0</v>
      </c>
      <c r="BQ18" s="14">
        <v>0.02</v>
      </c>
      <c r="BR18" s="14">
        <v>0.03</v>
      </c>
      <c r="BS18" s="14">
        <v>0.86</v>
      </c>
      <c r="BT18" s="14">
        <v>0</v>
      </c>
      <c r="BU18" s="14">
        <v>0</v>
      </c>
      <c r="BV18" s="14">
        <v>1.62</v>
      </c>
      <c r="BW18" s="14">
        <v>0</v>
      </c>
      <c r="BX18" s="14">
        <v>0</v>
      </c>
      <c r="BY18" s="14">
        <v>0</v>
      </c>
      <c r="BZ18" s="14">
        <v>0</v>
      </c>
      <c r="CA18" s="14">
        <v>0</v>
      </c>
      <c r="CB18" s="14">
        <v>85.42</v>
      </c>
      <c r="CD18" s="14">
        <v>5202.71</v>
      </c>
      <c r="CF18" s="14">
        <v>0</v>
      </c>
      <c r="CG18" s="14">
        <v>0</v>
      </c>
      <c r="CH18" s="14">
        <v>0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0.38</v>
      </c>
    </row>
    <row r="19" spans="1:94" s="14" customFormat="1" ht="30" x14ac:dyDescent="0.25">
      <c r="A19" s="14" t="str">
        <f>"46/3"</f>
        <v>46/3</v>
      </c>
      <c r="B19" s="15" t="s">
        <v>100</v>
      </c>
      <c r="C19" s="16" t="str">
        <f>"100"</f>
        <v>100</v>
      </c>
      <c r="D19" s="16">
        <v>3.53</v>
      </c>
      <c r="E19" s="16">
        <v>0.02</v>
      </c>
      <c r="F19" s="16">
        <v>1.98</v>
      </c>
      <c r="G19" s="16">
        <v>0.44</v>
      </c>
      <c r="H19" s="16">
        <v>22.74</v>
      </c>
      <c r="I19" s="16">
        <v>122.62678299999999</v>
      </c>
      <c r="J19" s="14">
        <v>1.25</v>
      </c>
      <c r="K19" s="14">
        <v>0.06</v>
      </c>
      <c r="L19" s="14">
        <v>0</v>
      </c>
      <c r="M19" s="14">
        <v>0</v>
      </c>
      <c r="N19" s="14">
        <v>0.65</v>
      </c>
      <c r="O19" s="14">
        <v>20.95</v>
      </c>
      <c r="P19" s="14">
        <v>1.1399999999999999</v>
      </c>
      <c r="Q19" s="14">
        <v>0</v>
      </c>
      <c r="R19" s="14">
        <v>0</v>
      </c>
      <c r="S19" s="14">
        <v>0</v>
      </c>
      <c r="T19" s="14">
        <v>0.45</v>
      </c>
      <c r="U19" s="14">
        <v>98.17</v>
      </c>
      <c r="V19" s="14">
        <v>37.479999999999997</v>
      </c>
      <c r="W19" s="14">
        <v>7.02</v>
      </c>
      <c r="X19" s="14">
        <v>4.78</v>
      </c>
      <c r="Y19" s="14">
        <v>26.55</v>
      </c>
      <c r="Z19" s="14">
        <v>0.48</v>
      </c>
      <c r="AA19" s="14">
        <v>6</v>
      </c>
      <c r="AB19" s="14">
        <v>6</v>
      </c>
      <c r="AC19" s="14">
        <v>11.25</v>
      </c>
      <c r="AD19" s="14">
        <v>0.54</v>
      </c>
      <c r="AE19" s="14">
        <v>0.04</v>
      </c>
      <c r="AF19" s="14">
        <v>0.01</v>
      </c>
      <c r="AG19" s="14">
        <v>0.33</v>
      </c>
      <c r="AH19" s="14">
        <v>0.99</v>
      </c>
      <c r="AI19" s="14">
        <v>0</v>
      </c>
      <c r="AJ19" s="14">
        <v>0</v>
      </c>
      <c r="AK19" s="14">
        <v>0.99</v>
      </c>
      <c r="AL19" s="14">
        <v>0.96</v>
      </c>
      <c r="AM19" s="14">
        <v>262.26</v>
      </c>
      <c r="AN19" s="14">
        <v>81.92</v>
      </c>
      <c r="AO19" s="14">
        <v>49.94</v>
      </c>
      <c r="AP19" s="14">
        <v>101.46</v>
      </c>
      <c r="AQ19" s="14">
        <v>33.29</v>
      </c>
      <c r="AR19" s="14">
        <v>162.69999999999999</v>
      </c>
      <c r="AS19" s="14">
        <v>107.59</v>
      </c>
      <c r="AT19" s="14">
        <v>129.72999999999999</v>
      </c>
      <c r="AU19" s="14">
        <v>111.28</v>
      </c>
      <c r="AV19" s="14">
        <v>65.38</v>
      </c>
      <c r="AW19" s="14">
        <v>113.7</v>
      </c>
      <c r="AX19" s="14">
        <v>998.57</v>
      </c>
      <c r="AY19" s="14">
        <v>0</v>
      </c>
      <c r="AZ19" s="14">
        <v>314.66000000000003</v>
      </c>
      <c r="BA19" s="14">
        <v>162.99</v>
      </c>
      <c r="BB19" s="14">
        <v>81.849999999999994</v>
      </c>
      <c r="BC19" s="14">
        <v>64.790000000000006</v>
      </c>
      <c r="BD19" s="14">
        <v>0.06</v>
      </c>
      <c r="BE19" s="14">
        <v>0.03</v>
      </c>
      <c r="BF19" s="14">
        <v>0.01</v>
      </c>
      <c r="BG19" s="14">
        <v>0.03</v>
      </c>
      <c r="BH19" s="14">
        <v>0.04</v>
      </c>
      <c r="BI19" s="14">
        <v>0.17</v>
      </c>
      <c r="BJ19" s="14">
        <v>0</v>
      </c>
      <c r="BK19" s="14">
        <v>0.54</v>
      </c>
      <c r="BL19" s="14">
        <v>0</v>
      </c>
      <c r="BM19" s="14">
        <v>0.15</v>
      </c>
      <c r="BN19" s="14">
        <v>0</v>
      </c>
      <c r="BO19" s="14">
        <v>0</v>
      </c>
      <c r="BP19" s="14">
        <v>0</v>
      </c>
      <c r="BQ19" s="14">
        <v>0.03</v>
      </c>
      <c r="BR19" s="14">
        <v>0.05</v>
      </c>
      <c r="BS19" s="14">
        <v>0.4</v>
      </c>
      <c r="BT19" s="14">
        <v>0</v>
      </c>
      <c r="BU19" s="14">
        <v>0</v>
      </c>
      <c r="BV19" s="14">
        <v>0.16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5.05</v>
      </c>
      <c r="CD19" s="14">
        <v>7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0.25</v>
      </c>
    </row>
    <row r="20" spans="1:94" s="14" customFormat="1" ht="30" x14ac:dyDescent="0.25">
      <c r="A20" s="14" t="str">
        <f>"22/3"</f>
        <v>22/3</v>
      </c>
      <c r="B20" s="15" t="s">
        <v>101</v>
      </c>
      <c r="C20" s="16" t="str">
        <f>"50"</f>
        <v>50</v>
      </c>
      <c r="D20" s="16">
        <v>0.81</v>
      </c>
      <c r="E20" s="16">
        <v>0.08</v>
      </c>
      <c r="F20" s="16">
        <v>0.84</v>
      </c>
      <c r="G20" s="16">
        <v>0.06</v>
      </c>
      <c r="H20" s="16">
        <v>5.38</v>
      </c>
      <c r="I20" s="16">
        <v>29.625445168750002</v>
      </c>
      <c r="J20" s="14">
        <v>0.67</v>
      </c>
      <c r="K20" s="14">
        <v>0.01</v>
      </c>
      <c r="L20" s="14">
        <v>0</v>
      </c>
      <c r="M20" s="14">
        <v>0</v>
      </c>
      <c r="N20" s="14">
        <v>3.87</v>
      </c>
      <c r="O20" s="14">
        <v>0.41</v>
      </c>
      <c r="P20" s="14">
        <v>1.1000000000000001</v>
      </c>
      <c r="Q20" s="14">
        <v>0</v>
      </c>
      <c r="R20" s="14">
        <v>0</v>
      </c>
      <c r="S20" s="14">
        <v>7.0000000000000007E-2</v>
      </c>
      <c r="T20" s="14">
        <v>0.6</v>
      </c>
      <c r="U20" s="14">
        <v>61.37</v>
      </c>
      <c r="V20" s="14">
        <v>124.19</v>
      </c>
      <c r="W20" s="14">
        <v>18.3</v>
      </c>
      <c r="X20" s="14">
        <v>9.4</v>
      </c>
      <c r="Y20" s="14">
        <v>19.93</v>
      </c>
      <c r="Z20" s="14">
        <v>0.59</v>
      </c>
      <c r="AA20" s="14">
        <v>4.3099999999999996</v>
      </c>
      <c r="AB20" s="14">
        <v>6.5</v>
      </c>
      <c r="AC20" s="14">
        <v>8.76</v>
      </c>
      <c r="AD20" s="14">
        <v>0.08</v>
      </c>
      <c r="AE20" s="14">
        <v>0.01</v>
      </c>
      <c r="AF20" s="14">
        <v>0.02</v>
      </c>
      <c r="AG20" s="14">
        <v>0.08</v>
      </c>
      <c r="AH20" s="14">
        <v>0.23</v>
      </c>
      <c r="AI20" s="14">
        <v>1.9</v>
      </c>
      <c r="AJ20" s="14">
        <v>0</v>
      </c>
      <c r="AK20" s="14">
        <v>0.24</v>
      </c>
      <c r="AL20" s="14">
        <v>0.24</v>
      </c>
      <c r="AM20" s="14">
        <v>38.159999999999997</v>
      </c>
      <c r="AN20" s="14">
        <v>45.6</v>
      </c>
      <c r="AO20" s="14">
        <v>10.08</v>
      </c>
      <c r="AP20" s="14">
        <v>27.42</v>
      </c>
      <c r="AQ20" s="14">
        <v>7.43</v>
      </c>
      <c r="AR20" s="14">
        <v>24.91</v>
      </c>
      <c r="AS20" s="14">
        <v>19.97</v>
      </c>
      <c r="AT20" s="14">
        <v>39.08</v>
      </c>
      <c r="AU20" s="14">
        <v>148.74</v>
      </c>
      <c r="AV20" s="14">
        <v>8.93</v>
      </c>
      <c r="AW20" s="14">
        <v>19.12</v>
      </c>
      <c r="AX20" s="14">
        <v>140.88999999999999</v>
      </c>
      <c r="AY20" s="14">
        <v>0</v>
      </c>
      <c r="AZ20" s="14">
        <v>26.85</v>
      </c>
      <c r="BA20" s="14">
        <v>31.32</v>
      </c>
      <c r="BB20" s="14">
        <v>25.76</v>
      </c>
      <c r="BC20" s="14">
        <v>8.77</v>
      </c>
      <c r="BD20" s="14">
        <v>0.01</v>
      </c>
      <c r="BE20" s="14">
        <v>0.01</v>
      </c>
      <c r="BF20" s="14">
        <v>0</v>
      </c>
      <c r="BG20" s="14">
        <v>0.01</v>
      </c>
      <c r="BH20" s="14">
        <v>0.01</v>
      </c>
      <c r="BI20" s="14">
        <v>0.04</v>
      </c>
      <c r="BJ20" s="14">
        <v>0</v>
      </c>
      <c r="BK20" s="14">
        <v>0.12</v>
      </c>
      <c r="BL20" s="14">
        <v>0</v>
      </c>
      <c r="BM20" s="14">
        <v>0.04</v>
      </c>
      <c r="BN20" s="14">
        <v>0</v>
      </c>
      <c r="BO20" s="14">
        <v>0</v>
      </c>
      <c r="BP20" s="14">
        <v>0</v>
      </c>
      <c r="BQ20" s="14">
        <v>0.01</v>
      </c>
      <c r="BR20" s="14">
        <v>0.01</v>
      </c>
      <c r="BS20" s="14">
        <v>0.1</v>
      </c>
      <c r="BT20" s="14">
        <v>0</v>
      </c>
      <c r="BU20" s="14">
        <v>0</v>
      </c>
      <c r="BV20" s="14">
        <v>0.01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52.74</v>
      </c>
      <c r="CD20" s="14">
        <v>5.4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0.1</v>
      </c>
    </row>
    <row r="21" spans="1:94" s="14" customFormat="1" ht="15" x14ac:dyDescent="0.25">
      <c r="A21" s="14" t="str">
        <f>"-"</f>
        <v>-</v>
      </c>
      <c r="B21" s="15" t="s">
        <v>102</v>
      </c>
      <c r="C21" s="16" t="str">
        <f>"200"</f>
        <v>200</v>
      </c>
      <c r="D21" s="16">
        <v>1</v>
      </c>
      <c r="E21" s="16">
        <v>0</v>
      </c>
      <c r="F21" s="16">
        <v>0.2</v>
      </c>
      <c r="G21" s="16">
        <v>0</v>
      </c>
      <c r="H21" s="16">
        <v>20.6</v>
      </c>
      <c r="I21" s="16">
        <v>86.47999999999999</v>
      </c>
      <c r="J21" s="14">
        <v>0</v>
      </c>
      <c r="K21" s="14">
        <v>0</v>
      </c>
      <c r="L21" s="14">
        <v>0</v>
      </c>
      <c r="M21" s="14">
        <v>0</v>
      </c>
      <c r="N21" s="14">
        <v>19.8</v>
      </c>
      <c r="O21" s="14">
        <v>0.4</v>
      </c>
      <c r="P21" s="14">
        <v>0.4</v>
      </c>
      <c r="Q21" s="14">
        <v>0</v>
      </c>
      <c r="R21" s="14">
        <v>0</v>
      </c>
      <c r="S21" s="14">
        <v>1</v>
      </c>
      <c r="T21" s="14">
        <v>0.6</v>
      </c>
      <c r="U21" s="14">
        <v>12</v>
      </c>
      <c r="V21" s="14">
        <v>240</v>
      </c>
      <c r="W21" s="14">
        <v>14</v>
      </c>
      <c r="X21" s="14">
        <v>8</v>
      </c>
      <c r="Y21" s="14">
        <v>14</v>
      </c>
      <c r="Z21" s="14">
        <v>2.8</v>
      </c>
      <c r="AA21" s="14">
        <v>0</v>
      </c>
      <c r="AB21" s="14">
        <v>0</v>
      </c>
      <c r="AC21" s="14">
        <v>0</v>
      </c>
      <c r="AD21" s="14">
        <v>0.2</v>
      </c>
      <c r="AE21" s="14">
        <v>0.02</v>
      </c>
      <c r="AF21" s="14">
        <v>0.02</v>
      </c>
      <c r="AG21" s="14">
        <v>0.2</v>
      </c>
      <c r="AH21" s="14">
        <v>0.4</v>
      </c>
      <c r="AI21" s="14">
        <v>4</v>
      </c>
      <c r="AJ21" s="14">
        <v>0.4</v>
      </c>
      <c r="AK21" s="14">
        <v>0</v>
      </c>
      <c r="AL21" s="14">
        <v>0</v>
      </c>
      <c r="AM21" s="14">
        <v>28</v>
      </c>
      <c r="AN21" s="14">
        <v>28</v>
      </c>
      <c r="AO21" s="14">
        <v>4</v>
      </c>
      <c r="AP21" s="14">
        <v>16</v>
      </c>
      <c r="AQ21" s="14">
        <v>4</v>
      </c>
      <c r="AR21" s="14">
        <v>14</v>
      </c>
      <c r="AS21" s="14">
        <v>26</v>
      </c>
      <c r="AT21" s="14">
        <v>16</v>
      </c>
      <c r="AU21" s="14">
        <v>116</v>
      </c>
      <c r="AV21" s="14">
        <v>10</v>
      </c>
      <c r="AW21" s="14">
        <v>22</v>
      </c>
      <c r="AX21" s="14">
        <v>64</v>
      </c>
      <c r="AY21" s="14">
        <v>0</v>
      </c>
      <c r="AZ21" s="14">
        <v>20</v>
      </c>
      <c r="BA21" s="14">
        <v>24</v>
      </c>
      <c r="BB21" s="14">
        <v>10</v>
      </c>
      <c r="BC21" s="14">
        <v>8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176.2</v>
      </c>
      <c r="CD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</row>
    <row r="22" spans="1:94" s="14" customFormat="1" ht="15" x14ac:dyDescent="0.25">
      <c r="A22" s="14" t="str">
        <f>"-"</f>
        <v>-</v>
      </c>
      <c r="B22" s="15" t="s">
        <v>93</v>
      </c>
      <c r="C22" s="16" t="str">
        <f>"40"</f>
        <v>40</v>
      </c>
      <c r="D22" s="16">
        <v>2.64</v>
      </c>
      <c r="E22" s="16">
        <v>0</v>
      </c>
      <c r="F22" s="16">
        <v>0.26</v>
      </c>
      <c r="G22" s="16">
        <v>0.26</v>
      </c>
      <c r="H22" s="16">
        <v>18.760000000000002</v>
      </c>
      <c r="I22" s="16">
        <v>89.560399999999987</v>
      </c>
      <c r="J22" s="14">
        <v>0</v>
      </c>
      <c r="K22" s="14">
        <v>0</v>
      </c>
      <c r="L22" s="14">
        <v>0</v>
      </c>
      <c r="M22" s="14">
        <v>0</v>
      </c>
      <c r="N22" s="14">
        <v>0.44</v>
      </c>
      <c r="O22" s="14">
        <v>18.239999999999998</v>
      </c>
      <c r="P22" s="14">
        <v>0.08</v>
      </c>
      <c r="Q22" s="14">
        <v>0</v>
      </c>
      <c r="R22" s="14">
        <v>0</v>
      </c>
      <c r="S22" s="14">
        <v>0</v>
      </c>
      <c r="T22" s="14">
        <v>0.72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203.58</v>
      </c>
      <c r="AN22" s="14">
        <v>67.510000000000005</v>
      </c>
      <c r="AO22" s="14">
        <v>40.020000000000003</v>
      </c>
      <c r="AP22" s="14">
        <v>80.040000000000006</v>
      </c>
      <c r="AQ22" s="14">
        <v>30.28</v>
      </c>
      <c r="AR22" s="14">
        <v>144.77000000000001</v>
      </c>
      <c r="AS22" s="14">
        <v>89.78</v>
      </c>
      <c r="AT22" s="14">
        <v>125.28</v>
      </c>
      <c r="AU22" s="14">
        <v>103.36</v>
      </c>
      <c r="AV22" s="14">
        <v>54.29</v>
      </c>
      <c r="AW22" s="14">
        <v>96.05</v>
      </c>
      <c r="AX22" s="14">
        <v>803.18</v>
      </c>
      <c r="AY22" s="14">
        <v>0</v>
      </c>
      <c r="AZ22" s="14">
        <v>261.7</v>
      </c>
      <c r="BA22" s="14">
        <v>113.8</v>
      </c>
      <c r="BB22" s="14">
        <v>75.52</v>
      </c>
      <c r="BC22" s="14">
        <v>59.86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0.03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0.03</v>
      </c>
      <c r="BT22" s="14">
        <v>0</v>
      </c>
      <c r="BU22" s="14">
        <v>0</v>
      </c>
      <c r="BV22" s="14">
        <v>0.11</v>
      </c>
      <c r="BW22" s="14">
        <v>0.01</v>
      </c>
      <c r="BX22" s="14">
        <v>0</v>
      </c>
      <c r="BY22" s="14">
        <v>0</v>
      </c>
      <c r="BZ22" s="14">
        <v>0</v>
      </c>
      <c r="CA22" s="14">
        <v>0</v>
      </c>
      <c r="CB22" s="14">
        <v>15.64</v>
      </c>
      <c r="CD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</row>
    <row r="23" spans="1:94" s="14" customFormat="1" ht="15" x14ac:dyDescent="0.25">
      <c r="A23" s="14" t="str">
        <f>"-"</f>
        <v>-</v>
      </c>
      <c r="B23" s="15" t="s">
        <v>103</v>
      </c>
      <c r="C23" s="16" t="str">
        <f>"40"</f>
        <v>40</v>
      </c>
      <c r="D23" s="16">
        <v>2.64</v>
      </c>
      <c r="E23" s="16">
        <v>0</v>
      </c>
      <c r="F23" s="16">
        <v>0.48</v>
      </c>
      <c r="G23" s="16">
        <v>0.48</v>
      </c>
      <c r="H23" s="16">
        <v>16.68</v>
      </c>
      <c r="I23" s="16">
        <v>77.352000000000004</v>
      </c>
      <c r="J23" s="14">
        <v>0.08</v>
      </c>
      <c r="K23" s="14">
        <v>0</v>
      </c>
      <c r="L23" s="14">
        <v>0</v>
      </c>
      <c r="M23" s="14">
        <v>0</v>
      </c>
      <c r="N23" s="14">
        <v>0.48</v>
      </c>
      <c r="O23" s="14">
        <v>12.88</v>
      </c>
      <c r="P23" s="14">
        <v>3.32</v>
      </c>
      <c r="Q23" s="14">
        <v>0</v>
      </c>
      <c r="R23" s="14">
        <v>0</v>
      </c>
      <c r="S23" s="14">
        <v>0.4</v>
      </c>
      <c r="T23" s="14">
        <v>1</v>
      </c>
      <c r="U23" s="14">
        <v>244</v>
      </c>
      <c r="V23" s="14">
        <v>98</v>
      </c>
      <c r="W23" s="14">
        <v>14</v>
      </c>
      <c r="X23" s="14">
        <v>18.8</v>
      </c>
      <c r="Y23" s="14">
        <v>63.2</v>
      </c>
      <c r="Z23" s="14">
        <v>1.56</v>
      </c>
      <c r="AA23" s="14">
        <v>0</v>
      </c>
      <c r="AB23" s="14">
        <v>2</v>
      </c>
      <c r="AC23" s="14">
        <v>0.4</v>
      </c>
      <c r="AD23" s="14">
        <v>0.56000000000000005</v>
      </c>
      <c r="AE23" s="14">
        <v>7.0000000000000007E-2</v>
      </c>
      <c r="AF23" s="14">
        <v>0.03</v>
      </c>
      <c r="AG23" s="14">
        <v>0.28000000000000003</v>
      </c>
      <c r="AH23" s="14">
        <v>0.8</v>
      </c>
      <c r="AI23" s="14">
        <v>0</v>
      </c>
      <c r="AJ23" s="14">
        <v>0</v>
      </c>
      <c r="AK23" s="14">
        <v>0</v>
      </c>
      <c r="AL23" s="14">
        <v>0</v>
      </c>
      <c r="AM23" s="14">
        <v>170.8</v>
      </c>
      <c r="AN23" s="14">
        <v>89.2</v>
      </c>
      <c r="AO23" s="14">
        <v>37.200000000000003</v>
      </c>
      <c r="AP23" s="14">
        <v>79.2</v>
      </c>
      <c r="AQ23" s="14">
        <v>32</v>
      </c>
      <c r="AR23" s="14">
        <v>148.4</v>
      </c>
      <c r="AS23" s="14">
        <v>118.8</v>
      </c>
      <c r="AT23" s="14">
        <v>116.4</v>
      </c>
      <c r="AU23" s="14">
        <v>185.6</v>
      </c>
      <c r="AV23" s="14">
        <v>49.6</v>
      </c>
      <c r="AW23" s="14">
        <v>124</v>
      </c>
      <c r="AX23" s="14">
        <v>611.6</v>
      </c>
      <c r="AY23" s="14">
        <v>0</v>
      </c>
      <c r="AZ23" s="14">
        <v>210.4</v>
      </c>
      <c r="BA23" s="14">
        <v>116.4</v>
      </c>
      <c r="BB23" s="14">
        <v>72</v>
      </c>
      <c r="BC23" s="14">
        <v>52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0.06</v>
      </c>
      <c r="BL23" s="14">
        <v>0</v>
      </c>
      <c r="BM23" s="14">
        <v>0</v>
      </c>
      <c r="BN23" s="14">
        <v>0.01</v>
      </c>
      <c r="BO23" s="14">
        <v>0</v>
      </c>
      <c r="BP23" s="14">
        <v>0</v>
      </c>
      <c r="BQ23" s="14">
        <v>0</v>
      </c>
      <c r="BR23" s="14">
        <v>0</v>
      </c>
      <c r="BS23" s="14">
        <v>0.04</v>
      </c>
      <c r="BT23" s="14">
        <v>0</v>
      </c>
      <c r="BU23" s="14">
        <v>0</v>
      </c>
      <c r="BV23" s="14">
        <v>0.19</v>
      </c>
      <c r="BW23" s="14">
        <v>0.03</v>
      </c>
      <c r="BX23" s="14">
        <v>0</v>
      </c>
      <c r="BY23" s="14">
        <v>0</v>
      </c>
      <c r="BZ23" s="14">
        <v>0</v>
      </c>
      <c r="CA23" s="14">
        <v>0</v>
      </c>
      <c r="CB23" s="14">
        <v>18.8</v>
      </c>
      <c r="CD23" s="14">
        <v>0.33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</row>
    <row r="24" spans="1:94" s="17" customFormat="1" ht="15" x14ac:dyDescent="0.25">
      <c r="A24" s="17" t="str">
        <f>"-"</f>
        <v>-</v>
      </c>
      <c r="B24" s="18" t="s">
        <v>104</v>
      </c>
      <c r="C24" s="19" t="str">
        <f>"102"</f>
        <v>102</v>
      </c>
      <c r="D24" s="19">
        <v>0.41</v>
      </c>
      <c r="E24" s="19">
        <v>0</v>
      </c>
      <c r="F24" s="19">
        <v>0.41</v>
      </c>
      <c r="G24" s="19">
        <v>0.41</v>
      </c>
      <c r="H24" s="19">
        <v>11.83</v>
      </c>
      <c r="I24" s="19">
        <v>49.65359999999999</v>
      </c>
      <c r="J24" s="17">
        <v>0.1</v>
      </c>
      <c r="K24" s="17">
        <v>0</v>
      </c>
      <c r="L24" s="17">
        <v>0</v>
      </c>
      <c r="M24" s="17">
        <v>0</v>
      </c>
      <c r="N24" s="17">
        <v>9.18</v>
      </c>
      <c r="O24" s="17">
        <v>0.82</v>
      </c>
      <c r="P24" s="17">
        <v>1.84</v>
      </c>
      <c r="Q24" s="17">
        <v>0</v>
      </c>
      <c r="R24" s="17">
        <v>0</v>
      </c>
      <c r="S24" s="17">
        <v>0.82</v>
      </c>
      <c r="T24" s="17">
        <v>0.51</v>
      </c>
      <c r="U24" s="17">
        <v>26.52</v>
      </c>
      <c r="V24" s="17">
        <v>283.56</v>
      </c>
      <c r="W24" s="17">
        <v>16.32</v>
      </c>
      <c r="X24" s="17">
        <v>9.18</v>
      </c>
      <c r="Y24" s="17">
        <v>11.22</v>
      </c>
      <c r="Z24" s="17">
        <v>2.2400000000000002</v>
      </c>
      <c r="AA24" s="17">
        <v>0</v>
      </c>
      <c r="AB24" s="17">
        <v>30.6</v>
      </c>
      <c r="AC24" s="17">
        <v>5.0999999999999996</v>
      </c>
      <c r="AD24" s="17">
        <v>0.2</v>
      </c>
      <c r="AE24" s="17">
        <v>0.03</v>
      </c>
      <c r="AF24" s="17">
        <v>0.02</v>
      </c>
      <c r="AG24" s="17">
        <v>0.31</v>
      </c>
      <c r="AH24" s="17">
        <v>0.41</v>
      </c>
      <c r="AI24" s="17">
        <v>10.199999999999999</v>
      </c>
      <c r="AJ24" s="17">
        <v>0</v>
      </c>
      <c r="AK24" s="17">
        <v>0</v>
      </c>
      <c r="AL24" s="17">
        <v>0</v>
      </c>
      <c r="AM24" s="17">
        <v>19.38</v>
      </c>
      <c r="AN24" s="17">
        <v>18.36</v>
      </c>
      <c r="AO24" s="17">
        <v>3.06</v>
      </c>
      <c r="AP24" s="17">
        <v>11.22</v>
      </c>
      <c r="AQ24" s="17">
        <v>3.06</v>
      </c>
      <c r="AR24" s="17">
        <v>9.18</v>
      </c>
      <c r="AS24" s="17">
        <v>17.34</v>
      </c>
      <c r="AT24" s="17">
        <v>10.199999999999999</v>
      </c>
      <c r="AU24" s="17">
        <v>79.56</v>
      </c>
      <c r="AV24" s="17">
        <v>7.14</v>
      </c>
      <c r="AW24" s="17">
        <v>14.28</v>
      </c>
      <c r="AX24" s="17">
        <v>42.84</v>
      </c>
      <c r="AY24" s="17">
        <v>0</v>
      </c>
      <c r="AZ24" s="17">
        <v>13.26</v>
      </c>
      <c r="BA24" s="17">
        <v>16.32</v>
      </c>
      <c r="BB24" s="17">
        <v>6.12</v>
      </c>
      <c r="BC24" s="17">
        <v>5.0999999999999996</v>
      </c>
      <c r="BD24" s="17">
        <v>0</v>
      </c>
      <c r="BE24" s="17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7">
        <v>0</v>
      </c>
      <c r="BP24" s="17">
        <v>0</v>
      </c>
      <c r="BQ24" s="17">
        <v>0</v>
      </c>
      <c r="BR24" s="17">
        <v>0</v>
      </c>
      <c r="BS24" s="17">
        <v>0</v>
      </c>
      <c r="BT24" s="17">
        <v>0</v>
      </c>
      <c r="BU24" s="17">
        <v>0</v>
      </c>
      <c r="BV24" s="17">
        <v>0</v>
      </c>
      <c r="BW24" s="17">
        <v>0</v>
      </c>
      <c r="BX24" s="17">
        <v>0</v>
      </c>
      <c r="BY24" s="17">
        <v>0</v>
      </c>
      <c r="BZ24" s="17">
        <v>0</v>
      </c>
      <c r="CA24" s="17">
        <v>0</v>
      </c>
      <c r="CB24" s="17">
        <v>88.03</v>
      </c>
      <c r="CD24" s="17">
        <v>5.0999999999999996</v>
      </c>
      <c r="CF24" s="17">
        <v>0</v>
      </c>
      <c r="CG24" s="17">
        <v>0</v>
      </c>
      <c r="CH24" s="17">
        <v>0</v>
      </c>
      <c r="CI24" s="17">
        <v>0</v>
      </c>
      <c r="CJ24" s="17">
        <v>0</v>
      </c>
      <c r="CK24" s="17">
        <v>0</v>
      </c>
      <c r="CL24" s="17">
        <v>0</v>
      </c>
      <c r="CM24" s="17">
        <v>0</v>
      </c>
      <c r="CN24" s="17">
        <v>0</v>
      </c>
      <c r="CO24" s="17">
        <v>0</v>
      </c>
      <c r="CP24" s="17">
        <v>0</v>
      </c>
    </row>
    <row r="25" spans="1:94" s="20" customFormat="1" ht="14.25" x14ac:dyDescent="0.2">
      <c r="B25" s="21" t="s">
        <v>105</v>
      </c>
      <c r="C25" s="22"/>
      <c r="D25" s="22">
        <v>29.18</v>
      </c>
      <c r="E25" s="22">
        <v>16.2</v>
      </c>
      <c r="F25" s="22">
        <v>21.22</v>
      </c>
      <c r="G25" s="22">
        <v>10.54</v>
      </c>
      <c r="H25" s="22">
        <v>113.63</v>
      </c>
      <c r="I25" s="22">
        <v>748.37</v>
      </c>
      <c r="J25" s="20">
        <v>7.2</v>
      </c>
      <c r="K25" s="20">
        <v>5.95</v>
      </c>
      <c r="L25" s="20">
        <v>0</v>
      </c>
      <c r="M25" s="20">
        <v>0</v>
      </c>
      <c r="N25" s="20">
        <v>39.78</v>
      </c>
      <c r="O25" s="20">
        <v>63.81</v>
      </c>
      <c r="P25" s="20">
        <v>10.039999999999999</v>
      </c>
      <c r="Q25" s="20">
        <v>0</v>
      </c>
      <c r="R25" s="20">
        <v>0</v>
      </c>
      <c r="S25" s="20">
        <v>2.59</v>
      </c>
      <c r="T25" s="20">
        <v>7.2</v>
      </c>
      <c r="U25" s="20">
        <v>911.85</v>
      </c>
      <c r="V25" s="20">
        <v>1439.93</v>
      </c>
      <c r="W25" s="20">
        <v>154.5</v>
      </c>
      <c r="X25" s="20">
        <v>91.82</v>
      </c>
      <c r="Y25" s="20">
        <v>446.95</v>
      </c>
      <c r="Z25" s="20">
        <v>13.07</v>
      </c>
      <c r="AA25" s="20">
        <v>5140.01</v>
      </c>
      <c r="AB25" s="20">
        <v>1704.3</v>
      </c>
      <c r="AC25" s="20">
        <v>5480.62</v>
      </c>
      <c r="AD25" s="20">
        <v>6.45</v>
      </c>
      <c r="AE25" s="20">
        <v>0.42</v>
      </c>
      <c r="AF25" s="20">
        <v>1.32</v>
      </c>
      <c r="AG25" s="20">
        <v>7.86</v>
      </c>
      <c r="AH25" s="20">
        <v>15.41</v>
      </c>
      <c r="AI25" s="20">
        <v>32.130000000000003</v>
      </c>
      <c r="AJ25" s="20">
        <v>0.4</v>
      </c>
      <c r="AK25" s="20">
        <v>69.38</v>
      </c>
      <c r="AL25" s="20">
        <v>68.510000000000005</v>
      </c>
      <c r="AM25" s="20">
        <v>940.35</v>
      </c>
      <c r="AN25" s="20">
        <v>506.03</v>
      </c>
      <c r="AO25" s="20">
        <v>194.88</v>
      </c>
      <c r="AP25" s="20">
        <v>431.92</v>
      </c>
      <c r="AQ25" s="20">
        <v>150.07</v>
      </c>
      <c r="AR25" s="20">
        <v>635.53</v>
      </c>
      <c r="AS25" s="20">
        <v>454.42</v>
      </c>
      <c r="AT25" s="20">
        <v>593.20000000000005</v>
      </c>
      <c r="AU25" s="20">
        <v>886.73</v>
      </c>
      <c r="AV25" s="20">
        <v>226.38</v>
      </c>
      <c r="AW25" s="20">
        <v>451.82</v>
      </c>
      <c r="AX25" s="20">
        <v>3009.78</v>
      </c>
      <c r="AY25" s="20">
        <v>0</v>
      </c>
      <c r="AZ25" s="20">
        <v>931.93</v>
      </c>
      <c r="BA25" s="20">
        <v>530.29999999999995</v>
      </c>
      <c r="BB25" s="20">
        <v>397.52</v>
      </c>
      <c r="BC25" s="20">
        <v>233.51</v>
      </c>
      <c r="BD25" s="20">
        <v>0.11</v>
      </c>
      <c r="BE25" s="20">
        <v>0.05</v>
      </c>
      <c r="BF25" s="20">
        <v>0.03</v>
      </c>
      <c r="BG25" s="20">
        <v>0.06</v>
      </c>
      <c r="BH25" s="20">
        <v>7.0000000000000007E-2</v>
      </c>
      <c r="BI25" s="20">
        <v>0.32</v>
      </c>
      <c r="BJ25" s="20">
        <v>0</v>
      </c>
      <c r="BK25" s="20">
        <v>1.59</v>
      </c>
      <c r="BL25" s="20">
        <v>0</v>
      </c>
      <c r="BM25" s="20">
        <v>0.64</v>
      </c>
      <c r="BN25" s="20">
        <v>0.03</v>
      </c>
      <c r="BO25" s="20">
        <v>0.06</v>
      </c>
      <c r="BP25" s="20">
        <v>0</v>
      </c>
      <c r="BQ25" s="20">
        <v>0.06</v>
      </c>
      <c r="BR25" s="20">
        <v>0.1</v>
      </c>
      <c r="BS25" s="20">
        <v>2.9</v>
      </c>
      <c r="BT25" s="20">
        <v>0</v>
      </c>
      <c r="BU25" s="20">
        <v>0</v>
      </c>
      <c r="BV25" s="20">
        <v>5.63</v>
      </c>
      <c r="BW25" s="20">
        <v>0.05</v>
      </c>
      <c r="BX25" s="20">
        <v>0</v>
      </c>
      <c r="BY25" s="20">
        <v>0</v>
      </c>
      <c r="BZ25" s="20">
        <v>0</v>
      </c>
      <c r="CA25" s="20">
        <v>0</v>
      </c>
      <c r="CB25" s="20">
        <v>741.65</v>
      </c>
      <c r="CC25" s="20">
        <f>$I$25/$I$26*100</f>
        <v>65.802338872768843</v>
      </c>
      <c r="CD25" s="20">
        <v>5424.06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  <c r="CM25" s="20">
        <v>0</v>
      </c>
      <c r="CN25" s="20">
        <v>0</v>
      </c>
      <c r="CO25" s="20">
        <v>0</v>
      </c>
      <c r="CP25" s="20">
        <v>1.23</v>
      </c>
    </row>
    <row r="26" spans="1:94" s="20" customFormat="1" ht="14.25" x14ac:dyDescent="0.2">
      <c r="B26" s="21" t="s">
        <v>106</v>
      </c>
      <c r="C26" s="22"/>
      <c r="D26" s="22">
        <v>42.95</v>
      </c>
      <c r="E26" s="22">
        <v>22.51</v>
      </c>
      <c r="F26" s="22">
        <v>32.99</v>
      </c>
      <c r="G26" s="22">
        <v>13.12</v>
      </c>
      <c r="H26" s="22">
        <v>170.8</v>
      </c>
      <c r="I26" s="22">
        <v>1137.3</v>
      </c>
      <c r="J26" s="20">
        <v>13.95</v>
      </c>
      <c r="K26" s="20">
        <v>6.06</v>
      </c>
      <c r="L26" s="20">
        <v>0</v>
      </c>
      <c r="M26" s="20">
        <v>0</v>
      </c>
      <c r="N26" s="20">
        <v>52.27</v>
      </c>
      <c r="O26" s="20">
        <v>106.3</v>
      </c>
      <c r="P26" s="20">
        <v>12.23</v>
      </c>
      <c r="Q26" s="20">
        <v>0</v>
      </c>
      <c r="R26" s="20">
        <v>0</v>
      </c>
      <c r="S26" s="20">
        <v>3.22</v>
      </c>
      <c r="T26" s="20">
        <v>10.54</v>
      </c>
      <c r="U26" s="20">
        <v>1318.92</v>
      </c>
      <c r="V26" s="20">
        <v>1670.94</v>
      </c>
      <c r="W26" s="20">
        <v>410.06</v>
      </c>
      <c r="X26" s="20">
        <v>150.82</v>
      </c>
      <c r="Y26" s="20">
        <v>704.85</v>
      </c>
      <c r="Z26" s="20">
        <v>14.44</v>
      </c>
      <c r="AA26" s="20">
        <v>5193.1099999999997</v>
      </c>
      <c r="AB26" s="20">
        <v>1748.6</v>
      </c>
      <c r="AC26" s="20">
        <v>5556.51</v>
      </c>
      <c r="AD26" s="20">
        <v>7.15</v>
      </c>
      <c r="AE26" s="20">
        <v>0.56999999999999995</v>
      </c>
      <c r="AF26" s="20">
        <v>1.51</v>
      </c>
      <c r="AG26" s="20">
        <v>8.25</v>
      </c>
      <c r="AH26" s="20">
        <v>18.739999999999998</v>
      </c>
      <c r="AI26" s="20">
        <v>33.35</v>
      </c>
      <c r="AJ26" s="20">
        <v>0.4</v>
      </c>
      <c r="AK26" s="20">
        <v>429.43</v>
      </c>
      <c r="AL26" s="20">
        <v>367.01</v>
      </c>
      <c r="AM26" s="20">
        <v>1965.83</v>
      </c>
      <c r="AN26" s="20">
        <v>1138.5999999999999</v>
      </c>
      <c r="AO26" s="20">
        <v>426.64</v>
      </c>
      <c r="AP26" s="20">
        <v>903.04</v>
      </c>
      <c r="AQ26" s="20">
        <v>393.26</v>
      </c>
      <c r="AR26" s="20">
        <v>1310.98</v>
      </c>
      <c r="AS26" s="20">
        <v>846.81</v>
      </c>
      <c r="AT26" s="20">
        <v>1130.58</v>
      </c>
      <c r="AU26" s="20">
        <v>1562.57</v>
      </c>
      <c r="AV26" s="20">
        <v>483.45</v>
      </c>
      <c r="AW26" s="20">
        <v>994.34</v>
      </c>
      <c r="AX26" s="20">
        <v>5455.13</v>
      </c>
      <c r="AY26" s="20">
        <v>0</v>
      </c>
      <c r="AZ26" s="20">
        <v>1887.72</v>
      </c>
      <c r="BA26" s="20">
        <v>1042.52</v>
      </c>
      <c r="BB26" s="20">
        <v>990.67</v>
      </c>
      <c r="BC26" s="20">
        <v>456.03</v>
      </c>
      <c r="BD26" s="20">
        <v>0.22</v>
      </c>
      <c r="BE26" s="20">
        <v>0.12</v>
      </c>
      <c r="BF26" s="20">
        <v>0.11</v>
      </c>
      <c r="BG26" s="20">
        <v>0.28999999999999998</v>
      </c>
      <c r="BH26" s="20">
        <v>0.34</v>
      </c>
      <c r="BI26" s="20">
        <v>1.18</v>
      </c>
      <c r="BJ26" s="20">
        <v>0.06</v>
      </c>
      <c r="BK26" s="20">
        <v>4.0599999999999996</v>
      </c>
      <c r="BL26" s="20">
        <v>0.02</v>
      </c>
      <c r="BM26" s="20">
        <v>1.2</v>
      </c>
      <c r="BN26" s="20">
        <v>0.05</v>
      </c>
      <c r="BO26" s="20">
        <v>0.06</v>
      </c>
      <c r="BP26" s="20">
        <v>0</v>
      </c>
      <c r="BQ26" s="20">
        <v>0.2</v>
      </c>
      <c r="BR26" s="20">
        <v>0.31</v>
      </c>
      <c r="BS26" s="20">
        <v>5.18</v>
      </c>
      <c r="BT26" s="20">
        <v>0</v>
      </c>
      <c r="BU26" s="20">
        <v>0</v>
      </c>
      <c r="BV26" s="20">
        <v>6.74</v>
      </c>
      <c r="BW26" s="20">
        <v>7.0000000000000007E-2</v>
      </c>
      <c r="BX26" s="20">
        <v>0</v>
      </c>
      <c r="BY26" s="20">
        <v>0</v>
      </c>
      <c r="BZ26" s="20">
        <v>0</v>
      </c>
      <c r="CA26" s="20">
        <v>0</v>
      </c>
      <c r="CB26" s="20">
        <v>1123.1199999999999</v>
      </c>
      <c r="CD26" s="20">
        <v>5484.54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  <c r="CM26" s="20">
        <v>0</v>
      </c>
      <c r="CN26" s="20">
        <v>0</v>
      </c>
      <c r="CO26" s="20">
        <v>8.39</v>
      </c>
      <c r="CP26" s="20">
        <v>1.73</v>
      </c>
    </row>
    <row r="27" spans="1:94" x14ac:dyDescent="0.25">
      <c r="B27" s="23" t="s">
        <v>107</v>
      </c>
    </row>
    <row r="28" spans="1:94" x14ac:dyDescent="0.25">
      <c r="B28" s="23" t="s">
        <v>89</v>
      </c>
    </row>
    <row r="29" spans="1:94" s="24" customFormat="1" ht="31.5" x14ac:dyDescent="0.25">
      <c r="A29" s="24" t="str">
        <f>"11/4"</f>
        <v>11/4</v>
      </c>
      <c r="B29" s="25" t="s">
        <v>108</v>
      </c>
      <c r="C29" s="24" t="str">
        <f>"200"</f>
        <v>200</v>
      </c>
      <c r="D29" s="24">
        <v>6.54</v>
      </c>
      <c r="E29" s="24">
        <v>2.36</v>
      </c>
      <c r="F29" s="24">
        <v>6.6</v>
      </c>
      <c r="G29" s="24">
        <v>1.32</v>
      </c>
      <c r="H29" s="24">
        <v>32.56</v>
      </c>
      <c r="I29" s="24">
        <v>214.26166599999999</v>
      </c>
      <c r="J29" s="24">
        <v>4.08</v>
      </c>
      <c r="K29" s="24">
        <v>0.11</v>
      </c>
      <c r="L29" s="24">
        <v>0</v>
      </c>
      <c r="M29" s="24">
        <v>0</v>
      </c>
      <c r="N29" s="24">
        <v>7.73</v>
      </c>
      <c r="O29" s="24">
        <v>23.51</v>
      </c>
      <c r="P29" s="24">
        <v>1.31</v>
      </c>
      <c r="Q29" s="24">
        <v>0</v>
      </c>
      <c r="R29" s="24">
        <v>0</v>
      </c>
      <c r="S29" s="24">
        <v>0.08</v>
      </c>
      <c r="T29" s="24">
        <v>2.0699999999999998</v>
      </c>
      <c r="U29" s="24">
        <v>431.89</v>
      </c>
      <c r="V29" s="24">
        <v>178.56</v>
      </c>
      <c r="W29" s="24">
        <v>98.38</v>
      </c>
      <c r="X29" s="24">
        <v>38.82</v>
      </c>
      <c r="Y29" s="24">
        <v>145.68</v>
      </c>
      <c r="Z29" s="24">
        <v>1.05</v>
      </c>
      <c r="AA29" s="24">
        <v>21.6</v>
      </c>
      <c r="AB29" s="24">
        <v>24.8</v>
      </c>
      <c r="AC29" s="24">
        <v>41.3</v>
      </c>
      <c r="AD29" s="24">
        <v>0.17</v>
      </c>
      <c r="AE29" s="24">
        <v>0.14000000000000001</v>
      </c>
      <c r="AF29" s="24">
        <v>0.11</v>
      </c>
      <c r="AG29" s="24">
        <v>0.57999999999999996</v>
      </c>
      <c r="AH29" s="24">
        <v>2.4900000000000002</v>
      </c>
      <c r="AI29" s="24">
        <v>0.42</v>
      </c>
      <c r="AJ29" s="24">
        <v>0</v>
      </c>
      <c r="AK29" s="24">
        <v>124.55</v>
      </c>
      <c r="AL29" s="24">
        <v>123</v>
      </c>
      <c r="AM29" s="24">
        <v>787.91</v>
      </c>
      <c r="AN29" s="24">
        <v>277.35000000000002</v>
      </c>
      <c r="AO29" s="24">
        <v>167.74</v>
      </c>
      <c r="AP29" s="24">
        <v>250.37</v>
      </c>
      <c r="AQ29" s="24">
        <v>102.04</v>
      </c>
      <c r="AR29" s="24">
        <v>329.85</v>
      </c>
      <c r="AS29" s="24">
        <v>405.89</v>
      </c>
      <c r="AT29" s="24">
        <v>161.02000000000001</v>
      </c>
      <c r="AU29" s="24">
        <v>247.08</v>
      </c>
      <c r="AV29" s="24">
        <v>99.41</v>
      </c>
      <c r="AW29" s="24">
        <v>113.93</v>
      </c>
      <c r="AX29" s="24">
        <v>841.39</v>
      </c>
      <c r="AY29" s="24">
        <v>0</v>
      </c>
      <c r="AZ29" s="24">
        <v>306.82</v>
      </c>
      <c r="BA29" s="24">
        <v>265.74</v>
      </c>
      <c r="BB29" s="24">
        <v>294.5</v>
      </c>
      <c r="BC29" s="24">
        <v>87.7</v>
      </c>
      <c r="BD29" s="24">
        <v>0.12</v>
      </c>
      <c r="BE29" s="24">
        <v>0.05</v>
      </c>
      <c r="BF29" s="24">
        <v>0.03</v>
      </c>
      <c r="BG29" s="24">
        <v>7.0000000000000007E-2</v>
      </c>
      <c r="BH29" s="24">
        <v>0.08</v>
      </c>
      <c r="BI29" s="24">
        <v>0.35</v>
      </c>
      <c r="BJ29" s="24">
        <v>0</v>
      </c>
      <c r="BK29" s="24">
        <v>1.06</v>
      </c>
      <c r="BL29" s="24">
        <v>0</v>
      </c>
      <c r="BM29" s="24">
        <v>0.32</v>
      </c>
      <c r="BN29" s="24">
        <v>0.01</v>
      </c>
      <c r="BO29" s="24">
        <v>0</v>
      </c>
      <c r="BP29" s="24">
        <v>0</v>
      </c>
      <c r="BQ29" s="24">
        <v>7.0000000000000007E-2</v>
      </c>
      <c r="BR29" s="24">
        <v>0.11</v>
      </c>
      <c r="BS29" s="24">
        <v>0.98</v>
      </c>
      <c r="BT29" s="24">
        <v>0</v>
      </c>
      <c r="BU29" s="24">
        <v>0</v>
      </c>
      <c r="BV29" s="24">
        <v>0.78</v>
      </c>
      <c r="BW29" s="24">
        <v>0.01</v>
      </c>
      <c r="BX29" s="24">
        <v>0</v>
      </c>
      <c r="BY29" s="24">
        <v>0</v>
      </c>
      <c r="BZ29" s="24">
        <v>0</v>
      </c>
      <c r="CA29" s="24">
        <v>0</v>
      </c>
      <c r="CB29" s="24">
        <v>165.58</v>
      </c>
      <c r="CD29" s="24">
        <v>25.73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4</v>
      </c>
      <c r="CP29" s="24">
        <v>0.5</v>
      </c>
    </row>
    <row r="30" spans="1:94" s="24" customFormat="1" ht="31.5" x14ac:dyDescent="0.25">
      <c r="A30" s="24" t="str">
        <f>"13/5"</f>
        <v>13/5</v>
      </c>
      <c r="B30" s="25" t="s">
        <v>109</v>
      </c>
      <c r="C30" s="24" t="str">
        <f>"80"</f>
        <v>80</v>
      </c>
      <c r="D30" s="24">
        <v>10.63</v>
      </c>
      <c r="E30" s="24">
        <v>10.66</v>
      </c>
      <c r="F30" s="24">
        <v>9.1199999999999992</v>
      </c>
      <c r="G30" s="24">
        <v>1.65</v>
      </c>
      <c r="H30" s="24">
        <v>9.59</v>
      </c>
      <c r="I30" s="24">
        <v>163.1259312</v>
      </c>
      <c r="J30" s="24">
        <v>5.4</v>
      </c>
      <c r="K30" s="24">
        <v>1.1299999999999999</v>
      </c>
      <c r="L30" s="24">
        <v>0</v>
      </c>
      <c r="M30" s="24">
        <v>0</v>
      </c>
      <c r="N30" s="24">
        <v>6.55</v>
      </c>
      <c r="O30" s="24">
        <v>2.5299999999999998</v>
      </c>
      <c r="P30" s="24">
        <v>0.51</v>
      </c>
      <c r="Q30" s="24">
        <v>0</v>
      </c>
      <c r="R30" s="24">
        <v>0</v>
      </c>
      <c r="S30" s="24">
        <v>0.75</v>
      </c>
      <c r="T30" s="24">
        <v>1.29</v>
      </c>
      <c r="U30" s="24">
        <v>188.78</v>
      </c>
      <c r="V30" s="24">
        <v>102.35</v>
      </c>
      <c r="W30" s="24">
        <v>94.49</v>
      </c>
      <c r="X30" s="24">
        <v>18.73</v>
      </c>
      <c r="Y30" s="24">
        <v>129</v>
      </c>
      <c r="Z30" s="24">
        <v>0.44</v>
      </c>
      <c r="AA30" s="24">
        <v>33.380000000000003</v>
      </c>
      <c r="AB30" s="24">
        <v>1527.23</v>
      </c>
      <c r="AC30" s="24">
        <v>429.02</v>
      </c>
      <c r="AD30" s="24">
        <v>1.02</v>
      </c>
      <c r="AE30" s="24">
        <v>0.03</v>
      </c>
      <c r="AF30" s="24">
        <v>0.15</v>
      </c>
      <c r="AG30" s="24">
        <v>0.35</v>
      </c>
      <c r="AH30" s="24">
        <v>2.67</v>
      </c>
      <c r="AI30" s="24">
        <v>0.26</v>
      </c>
      <c r="AJ30" s="24">
        <v>0</v>
      </c>
      <c r="AK30" s="24">
        <v>6.48</v>
      </c>
      <c r="AL30" s="24">
        <v>6.38</v>
      </c>
      <c r="AM30" s="24">
        <v>83.66</v>
      </c>
      <c r="AN30" s="24">
        <v>53.4</v>
      </c>
      <c r="AO30" s="24">
        <v>23.09</v>
      </c>
      <c r="AP30" s="24">
        <v>42.4</v>
      </c>
      <c r="AQ30" s="24">
        <v>15.06</v>
      </c>
      <c r="AR30" s="24">
        <v>52.25</v>
      </c>
      <c r="AS30" s="24">
        <v>43.63</v>
      </c>
      <c r="AT30" s="24">
        <v>51.9</v>
      </c>
      <c r="AU30" s="24">
        <v>76.28</v>
      </c>
      <c r="AV30" s="24">
        <v>22.68</v>
      </c>
      <c r="AW30" s="24">
        <v>32.06</v>
      </c>
      <c r="AX30" s="24">
        <v>218.82</v>
      </c>
      <c r="AY30" s="24">
        <v>0.42</v>
      </c>
      <c r="AZ30" s="24">
        <v>57.91</v>
      </c>
      <c r="BA30" s="24">
        <v>55.47</v>
      </c>
      <c r="BB30" s="24">
        <v>35.78</v>
      </c>
      <c r="BC30" s="24">
        <v>20.84</v>
      </c>
      <c r="BD30" s="24">
        <v>0.09</v>
      </c>
      <c r="BE30" s="24">
        <v>0.04</v>
      </c>
      <c r="BF30" s="24">
        <v>0.02</v>
      </c>
      <c r="BG30" s="24">
        <v>0.05</v>
      </c>
      <c r="BH30" s="24">
        <v>0.06</v>
      </c>
      <c r="BI30" s="24">
        <v>0.28000000000000003</v>
      </c>
      <c r="BJ30" s="24">
        <v>0</v>
      </c>
      <c r="BK30" s="24">
        <v>0.87</v>
      </c>
      <c r="BL30" s="24">
        <v>0</v>
      </c>
      <c r="BM30" s="24">
        <v>0.3</v>
      </c>
      <c r="BN30" s="24">
        <v>0</v>
      </c>
      <c r="BO30" s="24">
        <v>0.01</v>
      </c>
      <c r="BP30" s="24">
        <v>0</v>
      </c>
      <c r="BQ30" s="24">
        <v>0.05</v>
      </c>
      <c r="BR30" s="24">
        <v>0.08</v>
      </c>
      <c r="BS30" s="24">
        <v>0.97</v>
      </c>
      <c r="BT30" s="24">
        <v>0</v>
      </c>
      <c r="BU30" s="24">
        <v>0</v>
      </c>
      <c r="BV30" s="24">
        <v>0.98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70.38</v>
      </c>
      <c r="CD30" s="24">
        <v>287.92</v>
      </c>
      <c r="CF30" s="24">
        <v>0</v>
      </c>
      <c r="CG30" s="24">
        <v>0</v>
      </c>
      <c r="CH30" s="24">
        <v>0</v>
      </c>
      <c r="CI30" s="24">
        <v>0</v>
      </c>
      <c r="CJ30" s="24">
        <v>0</v>
      </c>
      <c r="CK30" s="24">
        <v>0</v>
      </c>
      <c r="CL30" s="24">
        <v>0</v>
      </c>
      <c r="CM30" s="24">
        <v>0</v>
      </c>
      <c r="CN30" s="24">
        <v>0</v>
      </c>
      <c r="CO30" s="24">
        <v>4</v>
      </c>
      <c r="CP30" s="24">
        <v>0.2</v>
      </c>
    </row>
    <row r="31" spans="1:94" s="24" customFormat="1" x14ac:dyDescent="0.25">
      <c r="A31" s="24" t="str">
        <f>"-"</f>
        <v>-</v>
      </c>
      <c r="B31" s="25" t="s">
        <v>110</v>
      </c>
      <c r="C31" s="24" t="str">
        <f>"10"</f>
        <v>10</v>
      </c>
      <c r="D31" s="24">
        <v>0.72</v>
      </c>
      <c r="E31" s="24">
        <v>0.72</v>
      </c>
      <c r="F31" s="24">
        <v>0.85</v>
      </c>
      <c r="G31" s="24">
        <v>0</v>
      </c>
      <c r="H31" s="24">
        <v>5.55</v>
      </c>
      <c r="I31" s="24">
        <v>31.74</v>
      </c>
      <c r="J31" s="24">
        <v>0.52</v>
      </c>
      <c r="K31" s="24">
        <v>0</v>
      </c>
      <c r="L31" s="24">
        <v>0.52</v>
      </c>
      <c r="M31" s="24">
        <v>0</v>
      </c>
      <c r="N31" s="24">
        <v>5.55</v>
      </c>
      <c r="O31" s="24">
        <v>0</v>
      </c>
      <c r="P31" s="24">
        <v>0</v>
      </c>
      <c r="Q31" s="24">
        <v>0</v>
      </c>
      <c r="R31" s="24">
        <v>0</v>
      </c>
      <c r="S31" s="24">
        <v>0.04</v>
      </c>
      <c r="T31" s="24">
        <v>0.18</v>
      </c>
      <c r="U31" s="24">
        <v>13</v>
      </c>
      <c r="V31" s="24">
        <v>36.5</v>
      </c>
      <c r="W31" s="24">
        <v>30.7</v>
      </c>
      <c r="X31" s="24">
        <v>3.4</v>
      </c>
      <c r="Y31" s="24">
        <v>21.9</v>
      </c>
      <c r="Z31" s="24">
        <v>0.02</v>
      </c>
      <c r="AA31" s="24">
        <v>4.2</v>
      </c>
      <c r="AB31" s="24">
        <v>3</v>
      </c>
      <c r="AC31" s="24">
        <v>4.7</v>
      </c>
      <c r="AD31" s="24">
        <v>0.02</v>
      </c>
      <c r="AE31" s="24">
        <v>0.01</v>
      </c>
      <c r="AF31" s="24">
        <v>0.04</v>
      </c>
      <c r="AG31" s="24">
        <v>0.02</v>
      </c>
      <c r="AH31" s="24">
        <v>0.18</v>
      </c>
      <c r="AI31" s="24">
        <v>0.1</v>
      </c>
      <c r="AJ31" s="24">
        <v>0</v>
      </c>
      <c r="AK31" s="24">
        <v>45.3</v>
      </c>
      <c r="AL31" s="24">
        <v>41.8</v>
      </c>
      <c r="AM31" s="24">
        <v>53.8</v>
      </c>
      <c r="AN31" s="24">
        <v>54</v>
      </c>
      <c r="AO31" s="24">
        <v>16.5</v>
      </c>
      <c r="AP31" s="24">
        <v>30.4</v>
      </c>
      <c r="AQ31" s="24">
        <v>9.5</v>
      </c>
      <c r="AR31" s="24">
        <v>32</v>
      </c>
      <c r="AS31" s="24">
        <v>23.6</v>
      </c>
      <c r="AT31" s="24">
        <v>24</v>
      </c>
      <c r="AU31" s="24">
        <v>53</v>
      </c>
      <c r="AV31" s="24">
        <v>17</v>
      </c>
      <c r="AW31" s="24">
        <v>14</v>
      </c>
      <c r="AX31" s="24">
        <v>159.1</v>
      </c>
      <c r="AY31" s="24">
        <v>0</v>
      </c>
      <c r="AZ31" s="24">
        <v>78</v>
      </c>
      <c r="BA31" s="24">
        <v>41.8</v>
      </c>
      <c r="BB31" s="24">
        <v>33.799999999999997</v>
      </c>
      <c r="BC31" s="24">
        <v>6.9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0.25</v>
      </c>
      <c r="BT31" s="24">
        <v>0</v>
      </c>
      <c r="BU31" s="24">
        <v>0</v>
      </c>
      <c r="BV31" s="24">
        <v>0.02</v>
      </c>
      <c r="BW31" s="24">
        <v>0.01</v>
      </c>
      <c r="BX31" s="24">
        <v>0.01</v>
      </c>
      <c r="BY31" s="24">
        <v>0</v>
      </c>
      <c r="BZ31" s="24">
        <v>0</v>
      </c>
      <c r="CA31" s="24">
        <v>0</v>
      </c>
      <c r="CB31" s="24">
        <v>2.66</v>
      </c>
      <c r="CD31" s="24">
        <v>4.7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</row>
    <row r="32" spans="1:94" s="24" customFormat="1" x14ac:dyDescent="0.25">
      <c r="A32" s="24" t="str">
        <f>"-"</f>
        <v>-</v>
      </c>
      <c r="B32" s="25" t="s">
        <v>93</v>
      </c>
      <c r="C32" s="24" t="str">
        <f>"30"</f>
        <v>30</v>
      </c>
      <c r="D32" s="24">
        <v>1.98</v>
      </c>
      <c r="E32" s="24">
        <v>0</v>
      </c>
      <c r="F32" s="24">
        <v>0.2</v>
      </c>
      <c r="G32" s="24">
        <v>0.2</v>
      </c>
      <c r="H32" s="24">
        <v>14.07</v>
      </c>
      <c r="I32" s="24">
        <v>67.170299999999997</v>
      </c>
      <c r="J32" s="24">
        <v>0</v>
      </c>
      <c r="K32" s="24">
        <v>0</v>
      </c>
      <c r="L32" s="24">
        <v>0</v>
      </c>
      <c r="M32" s="24">
        <v>0</v>
      </c>
      <c r="N32" s="24">
        <v>0.33</v>
      </c>
      <c r="O32" s="24">
        <v>13.68</v>
      </c>
      <c r="P32" s="24">
        <v>0.06</v>
      </c>
      <c r="Q32" s="24">
        <v>0</v>
      </c>
      <c r="R32" s="24">
        <v>0</v>
      </c>
      <c r="S32" s="24">
        <v>0</v>
      </c>
      <c r="T32" s="24">
        <v>0.54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152.69</v>
      </c>
      <c r="AN32" s="24">
        <v>50.63</v>
      </c>
      <c r="AO32" s="24">
        <v>30.02</v>
      </c>
      <c r="AP32" s="24">
        <v>60.03</v>
      </c>
      <c r="AQ32" s="24">
        <v>22.71</v>
      </c>
      <c r="AR32" s="24">
        <v>108.58</v>
      </c>
      <c r="AS32" s="24">
        <v>67.34</v>
      </c>
      <c r="AT32" s="24">
        <v>93.96</v>
      </c>
      <c r="AU32" s="24">
        <v>77.52</v>
      </c>
      <c r="AV32" s="24">
        <v>40.72</v>
      </c>
      <c r="AW32" s="24">
        <v>72.040000000000006</v>
      </c>
      <c r="AX32" s="24">
        <v>602.39</v>
      </c>
      <c r="AY32" s="24">
        <v>0</v>
      </c>
      <c r="AZ32" s="24">
        <v>196.27</v>
      </c>
      <c r="BA32" s="24">
        <v>85.35</v>
      </c>
      <c r="BB32" s="24">
        <v>56.64</v>
      </c>
      <c r="BC32" s="24">
        <v>44.89</v>
      </c>
      <c r="BD32" s="24">
        <v>0</v>
      </c>
      <c r="BE32" s="24">
        <v>0</v>
      </c>
      <c r="BF32" s="24">
        <v>0</v>
      </c>
      <c r="BG32" s="24">
        <v>0</v>
      </c>
      <c r="BH32" s="24">
        <v>0</v>
      </c>
      <c r="BI32" s="24">
        <v>0</v>
      </c>
      <c r="BJ32" s="24">
        <v>0</v>
      </c>
      <c r="BK32" s="24">
        <v>0.02</v>
      </c>
      <c r="BL32" s="24">
        <v>0</v>
      </c>
      <c r="BM32" s="24">
        <v>0</v>
      </c>
      <c r="BN32" s="24">
        <v>0</v>
      </c>
      <c r="BO32" s="24">
        <v>0</v>
      </c>
      <c r="BP32" s="24">
        <v>0</v>
      </c>
      <c r="BQ32" s="24">
        <v>0</v>
      </c>
      <c r="BR32" s="24">
        <v>0</v>
      </c>
      <c r="BS32" s="24">
        <v>0.02</v>
      </c>
      <c r="BT32" s="24">
        <v>0</v>
      </c>
      <c r="BU32" s="24">
        <v>0</v>
      </c>
      <c r="BV32" s="24">
        <v>0.08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4">
        <v>11.73</v>
      </c>
      <c r="CD32" s="24">
        <v>0</v>
      </c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v>0</v>
      </c>
      <c r="CO32" s="24">
        <v>4.5</v>
      </c>
      <c r="CP32" s="24">
        <v>0</v>
      </c>
    </row>
    <row r="33" spans="1:94" s="26" customFormat="1" x14ac:dyDescent="0.25">
      <c r="A33" s="24" t="str">
        <f>"27/10"</f>
        <v>27/10</v>
      </c>
      <c r="B33" s="25" t="s">
        <v>111</v>
      </c>
      <c r="C33" s="24" t="str">
        <f>"180"</f>
        <v>180</v>
      </c>
      <c r="D33" s="24">
        <v>7.0000000000000007E-2</v>
      </c>
      <c r="E33" s="24">
        <v>0</v>
      </c>
      <c r="F33" s="24">
        <v>0.02</v>
      </c>
      <c r="G33" s="24">
        <v>0.02</v>
      </c>
      <c r="H33" s="24">
        <v>4.45</v>
      </c>
      <c r="I33" s="24">
        <v>17.297524800000001</v>
      </c>
      <c r="J33" s="24">
        <v>0</v>
      </c>
      <c r="K33" s="24">
        <v>0</v>
      </c>
      <c r="L33" s="24">
        <v>0</v>
      </c>
      <c r="M33" s="24">
        <v>0</v>
      </c>
      <c r="N33" s="24">
        <v>4.42</v>
      </c>
      <c r="O33" s="24">
        <v>0</v>
      </c>
      <c r="P33" s="24">
        <v>0.04</v>
      </c>
      <c r="Q33" s="24">
        <v>0</v>
      </c>
      <c r="R33" s="24">
        <v>0</v>
      </c>
      <c r="S33" s="24">
        <v>0</v>
      </c>
      <c r="T33" s="24">
        <v>0.02</v>
      </c>
      <c r="U33" s="24">
        <v>0.04</v>
      </c>
      <c r="V33" s="24">
        <v>0.13</v>
      </c>
      <c r="W33" s="24">
        <v>0.13</v>
      </c>
      <c r="X33" s="24">
        <v>0</v>
      </c>
      <c r="Y33" s="24">
        <v>0</v>
      </c>
      <c r="Z33" s="24">
        <v>0.01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180.04</v>
      </c>
      <c r="CD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</row>
    <row r="34" spans="1:94" s="29" customFormat="1" x14ac:dyDescent="0.25">
      <c r="A34" s="26" t="str">
        <f>""</f>
        <v/>
      </c>
      <c r="B34" s="27" t="s">
        <v>94</v>
      </c>
      <c r="C34" s="26" t="str">
        <f>"100"</f>
        <v>100</v>
      </c>
      <c r="D34" s="26">
        <v>0.03</v>
      </c>
      <c r="E34" s="26">
        <v>0</v>
      </c>
      <c r="F34" s="26">
        <v>0.02</v>
      </c>
      <c r="G34" s="26">
        <v>0</v>
      </c>
      <c r="H34" s="26">
        <v>0</v>
      </c>
      <c r="I34" s="26">
        <v>0.30369041000000002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</row>
    <row r="35" spans="1:94" s="29" customFormat="1" x14ac:dyDescent="0.25">
      <c r="A35" s="30"/>
      <c r="B35" s="31" t="s">
        <v>95</v>
      </c>
      <c r="C35" s="30"/>
      <c r="D35" s="30">
        <v>19.97</v>
      </c>
      <c r="E35" s="30">
        <v>13.74</v>
      </c>
      <c r="F35" s="30">
        <v>16.809999999999999</v>
      </c>
      <c r="G35" s="30">
        <v>3.19</v>
      </c>
      <c r="H35" s="30">
        <v>66.22</v>
      </c>
      <c r="I35" s="30">
        <v>493.9</v>
      </c>
      <c r="J35" s="30">
        <v>10</v>
      </c>
      <c r="K35" s="30">
        <v>1.24</v>
      </c>
      <c r="L35" s="30">
        <v>0.52</v>
      </c>
      <c r="M35" s="30">
        <v>0</v>
      </c>
      <c r="N35" s="30">
        <v>24.58</v>
      </c>
      <c r="O35" s="30">
        <v>39.72</v>
      </c>
      <c r="P35" s="30">
        <v>1.92</v>
      </c>
      <c r="Q35" s="30">
        <v>0</v>
      </c>
      <c r="R35" s="30">
        <v>0</v>
      </c>
      <c r="S35" s="30">
        <v>0.87</v>
      </c>
      <c r="T35" s="30">
        <v>4.0999999999999996</v>
      </c>
      <c r="U35" s="30">
        <v>633.71</v>
      </c>
      <c r="V35" s="30">
        <v>317.54000000000002</v>
      </c>
      <c r="W35" s="30">
        <v>223.71</v>
      </c>
      <c r="X35" s="30">
        <v>60.95</v>
      </c>
      <c r="Y35" s="30">
        <v>296.58</v>
      </c>
      <c r="Z35" s="30">
        <v>1.53</v>
      </c>
      <c r="AA35" s="30">
        <v>59.18</v>
      </c>
      <c r="AB35" s="30">
        <v>1555.03</v>
      </c>
      <c r="AC35" s="30">
        <v>475.02</v>
      </c>
      <c r="AD35" s="30">
        <v>1.21</v>
      </c>
      <c r="AE35" s="30">
        <v>0.18</v>
      </c>
      <c r="AF35" s="30">
        <v>0.3</v>
      </c>
      <c r="AG35" s="30">
        <v>0.95</v>
      </c>
      <c r="AH35" s="30">
        <v>5.34</v>
      </c>
      <c r="AI35" s="30">
        <v>0.78</v>
      </c>
      <c r="AJ35" s="30">
        <v>0</v>
      </c>
      <c r="AK35" s="30">
        <v>176.33</v>
      </c>
      <c r="AL35" s="30">
        <v>171.18</v>
      </c>
      <c r="AM35" s="30">
        <v>1078.05</v>
      </c>
      <c r="AN35" s="30">
        <v>435.38</v>
      </c>
      <c r="AO35" s="30">
        <v>237.34</v>
      </c>
      <c r="AP35" s="30">
        <v>383.2</v>
      </c>
      <c r="AQ35" s="30">
        <v>149.31</v>
      </c>
      <c r="AR35" s="30">
        <v>522.66999999999996</v>
      </c>
      <c r="AS35" s="30">
        <v>540.46</v>
      </c>
      <c r="AT35" s="30">
        <v>330.89</v>
      </c>
      <c r="AU35" s="30">
        <v>453.88</v>
      </c>
      <c r="AV35" s="30">
        <v>179.8</v>
      </c>
      <c r="AW35" s="30">
        <v>232.02</v>
      </c>
      <c r="AX35" s="30">
        <v>1821.71</v>
      </c>
      <c r="AY35" s="30">
        <v>0.42</v>
      </c>
      <c r="AZ35" s="30">
        <v>638.99</v>
      </c>
      <c r="BA35" s="30">
        <v>448.35</v>
      </c>
      <c r="BB35" s="30">
        <v>420.72</v>
      </c>
      <c r="BC35" s="30">
        <v>160.34</v>
      </c>
      <c r="BD35" s="30">
        <v>0.21</v>
      </c>
      <c r="BE35" s="30">
        <v>0.1</v>
      </c>
      <c r="BF35" s="30">
        <v>0.05</v>
      </c>
      <c r="BG35" s="30">
        <v>0.12</v>
      </c>
      <c r="BH35" s="30">
        <v>0.14000000000000001</v>
      </c>
      <c r="BI35" s="30">
        <v>0.63</v>
      </c>
      <c r="BJ35" s="30">
        <v>0</v>
      </c>
      <c r="BK35" s="30">
        <v>1.95</v>
      </c>
      <c r="BL35" s="30">
        <v>0</v>
      </c>
      <c r="BM35" s="30">
        <v>0.62</v>
      </c>
      <c r="BN35" s="30">
        <v>0.01</v>
      </c>
      <c r="BO35" s="30">
        <v>0.01</v>
      </c>
      <c r="BP35" s="30">
        <v>0</v>
      </c>
      <c r="BQ35" s="30">
        <v>0.12</v>
      </c>
      <c r="BR35" s="30">
        <v>0.19</v>
      </c>
      <c r="BS35" s="30">
        <v>2.21</v>
      </c>
      <c r="BT35" s="30">
        <v>0</v>
      </c>
      <c r="BU35" s="30">
        <v>0</v>
      </c>
      <c r="BV35" s="30">
        <v>1.86</v>
      </c>
      <c r="BW35" s="30">
        <v>0.03</v>
      </c>
      <c r="BX35" s="30">
        <v>0.01</v>
      </c>
      <c r="BY35" s="30">
        <v>0</v>
      </c>
      <c r="BZ35" s="30">
        <v>0</v>
      </c>
      <c r="CA35" s="30">
        <v>0</v>
      </c>
      <c r="CB35" s="30">
        <v>430.38</v>
      </c>
    </row>
    <row r="36" spans="1:94" x14ac:dyDescent="0.25">
      <c r="B36" s="23" t="s">
        <v>96</v>
      </c>
    </row>
    <row r="37" spans="1:94" s="24" customFormat="1" ht="31.5" x14ac:dyDescent="0.25">
      <c r="A37" s="24" t="str">
        <f>"11/2"</f>
        <v>11/2</v>
      </c>
      <c r="B37" s="25" t="s">
        <v>112</v>
      </c>
      <c r="C37" s="24" t="str">
        <f>"200"</f>
        <v>200</v>
      </c>
      <c r="D37" s="24">
        <v>1.97</v>
      </c>
      <c r="E37" s="24">
        <v>0.1</v>
      </c>
      <c r="F37" s="24">
        <v>4.34</v>
      </c>
      <c r="G37" s="24">
        <v>4.33</v>
      </c>
      <c r="H37" s="24">
        <v>15.01</v>
      </c>
      <c r="I37" s="24">
        <v>104.89491599999998</v>
      </c>
      <c r="J37" s="24">
        <v>1.05</v>
      </c>
      <c r="K37" s="24">
        <v>2.6</v>
      </c>
      <c r="L37" s="24">
        <v>0</v>
      </c>
      <c r="M37" s="24">
        <v>0</v>
      </c>
      <c r="N37" s="24">
        <v>2.66</v>
      </c>
      <c r="O37" s="24">
        <v>10.63</v>
      </c>
      <c r="P37" s="24">
        <v>1.73</v>
      </c>
      <c r="Q37" s="24">
        <v>0</v>
      </c>
      <c r="R37" s="24">
        <v>0</v>
      </c>
      <c r="S37" s="24">
        <v>0.3</v>
      </c>
      <c r="T37" s="24">
        <v>1.82</v>
      </c>
      <c r="U37" s="24">
        <v>295.95999999999998</v>
      </c>
      <c r="V37" s="24">
        <v>364.32</v>
      </c>
      <c r="W37" s="24">
        <v>19.489999999999998</v>
      </c>
      <c r="X37" s="24">
        <v>20.64</v>
      </c>
      <c r="Y37" s="24">
        <v>58.24</v>
      </c>
      <c r="Z37" s="24">
        <v>0.77</v>
      </c>
      <c r="AA37" s="24">
        <v>3.6</v>
      </c>
      <c r="AB37" s="24">
        <v>1166.4000000000001</v>
      </c>
      <c r="AC37" s="24">
        <v>248.8</v>
      </c>
      <c r="AD37" s="24">
        <v>1.96</v>
      </c>
      <c r="AE37" s="24">
        <v>7.0000000000000007E-2</v>
      </c>
      <c r="AF37" s="24">
        <v>0.05</v>
      </c>
      <c r="AG37" s="24">
        <v>0.82</v>
      </c>
      <c r="AH37" s="24">
        <v>1.47</v>
      </c>
      <c r="AI37" s="24">
        <v>5.76</v>
      </c>
      <c r="AJ37" s="24">
        <v>0</v>
      </c>
      <c r="AK37" s="24">
        <v>0</v>
      </c>
      <c r="AL37" s="24">
        <v>0</v>
      </c>
      <c r="AM37" s="24">
        <v>55.73</v>
      </c>
      <c r="AN37" s="24">
        <v>53.1</v>
      </c>
      <c r="AO37" s="24">
        <v>11.39</v>
      </c>
      <c r="AP37" s="24">
        <v>36.29</v>
      </c>
      <c r="AQ37" s="24">
        <v>17</v>
      </c>
      <c r="AR37" s="24">
        <v>46.14</v>
      </c>
      <c r="AS37" s="24">
        <v>50.16</v>
      </c>
      <c r="AT37" s="24">
        <v>110.67</v>
      </c>
      <c r="AU37" s="24">
        <v>76.900000000000006</v>
      </c>
      <c r="AV37" s="24">
        <v>16.87</v>
      </c>
      <c r="AW37" s="24">
        <v>37.299999999999997</v>
      </c>
      <c r="AX37" s="24">
        <v>271.04000000000002</v>
      </c>
      <c r="AY37" s="24">
        <v>0</v>
      </c>
      <c r="AZ37" s="24">
        <v>56.4</v>
      </c>
      <c r="BA37" s="24">
        <v>34.369999999999997</v>
      </c>
      <c r="BB37" s="24">
        <v>29.52</v>
      </c>
      <c r="BC37" s="24">
        <v>16.21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0.27</v>
      </c>
      <c r="BL37" s="24">
        <v>0</v>
      </c>
      <c r="BM37" s="24">
        <v>0.15</v>
      </c>
      <c r="BN37" s="24">
        <v>0.01</v>
      </c>
      <c r="BO37" s="24">
        <v>0.02</v>
      </c>
      <c r="BP37" s="24">
        <v>0</v>
      </c>
      <c r="BQ37" s="24">
        <v>0</v>
      </c>
      <c r="BR37" s="24">
        <v>0</v>
      </c>
      <c r="BS37" s="24">
        <v>0.93</v>
      </c>
      <c r="BT37" s="24">
        <v>0</v>
      </c>
      <c r="BU37" s="24">
        <v>0</v>
      </c>
      <c r="BV37" s="24">
        <v>2.44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232.56</v>
      </c>
      <c r="CD37" s="24">
        <v>198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0.4</v>
      </c>
    </row>
    <row r="38" spans="1:94" s="24" customFormat="1" x14ac:dyDescent="0.25">
      <c r="A38" s="24" t="str">
        <f>"-"</f>
        <v>-</v>
      </c>
      <c r="B38" s="25" t="s">
        <v>98</v>
      </c>
      <c r="C38" s="24" t="str">
        <f>"20"</f>
        <v>20</v>
      </c>
      <c r="D38" s="24">
        <v>4.72</v>
      </c>
      <c r="E38" s="24">
        <v>5.0199999999999996</v>
      </c>
      <c r="F38" s="24">
        <v>4.47</v>
      </c>
      <c r="G38" s="24">
        <v>0</v>
      </c>
      <c r="H38" s="24">
        <v>0</v>
      </c>
      <c r="I38" s="24">
        <v>59.108159999999998</v>
      </c>
      <c r="J38" s="24">
        <v>1.21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0.22</v>
      </c>
      <c r="U38" s="24">
        <v>19.32</v>
      </c>
      <c r="V38" s="24">
        <v>47.12</v>
      </c>
      <c r="W38" s="24">
        <v>3.89</v>
      </c>
      <c r="X38" s="24">
        <v>4.32</v>
      </c>
      <c r="Y38" s="24">
        <v>39.619999999999997</v>
      </c>
      <c r="Z38" s="24">
        <v>0.38</v>
      </c>
      <c r="AA38" s="24">
        <v>11.59</v>
      </c>
      <c r="AB38" s="24">
        <v>2.21</v>
      </c>
      <c r="AC38" s="24">
        <v>19.87</v>
      </c>
      <c r="AD38" s="24">
        <v>0.14000000000000001</v>
      </c>
      <c r="AE38" s="24">
        <v>0.01</v>
      </c>
      <c r="AF38" s="24">
        <v>0.03</v>
      </c>
      <c r="AG38" s="24">
        <v>1.7</v>
      </c>
      <c r="AH38" s="24">
        <v>3.45</v>
      </c>
      <c r="AI38" s="24">
        <v>0.2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  <c r="BD38" s="24">
        <v>0</v>
      </c>
      <c r="BE38" s="24">
        <v>0</v>
      </c>
      <c r="BF38" s="24">
        <v>0</v>
      </c>
      <c r="BG38" s="24">
        <v>0</v>
      </c>
      <c r="BH38" s="24">
        <v>0</v>
      </c>
      <c r="BI38" s="24"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0</v>
      </c>
      <c r="BR38" s="24">
        <v>0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4">
        <v>17.28</v>
      </c>
      <c r="CD38" s="24">
        <v>11.96</v>
      </c>
      <c r="CF38" s="24">
        <v>0</v>
      </c>
      <c r="CG38" s="24">
        <v>0</v>
      </c>
      <c r="CH38" s="24">
        <v>0</v>
      </c>
      <c r="CI38" s="24"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v>0</v>
      </c>
      <c r="CO38" s="24">
        <v>0</v>
      </c>
      <c r="CP38" s="24">
        <v>0</v>
      </c>
    </row>
    <row r="39" spans="1:94" s="24" customFormat="1" x14ac:dyDescent="0.25">
      <c r="A39" s="24" t="str">
        <f>"18/7"</f>
        <v>18/7</v>
      </c>
      <c r="B39" s="25" t="s">
        <v>113</v>
      </c>
      <c r="C39" s="24" t="str">
        <f>"100"</f>
        <v>100</v>
      </c>
      <c r="D39" s="24">
        <v>10.07</v>
      </c>
      <c r="E39" s="24">
        <v>8.84</v>
      </c>
      <c r="F39" s="24">
        <v>7.07</v>
      </c>
      <c r="G39" s="24">
        <v>1.53</v>
      </c>
      <c r="H39" s="24">
        <v>9.52</v>
      </c>
      <c r="I39" s="24">
        <v>141.64407692307697</v>
      </c>
      <c r="J39" s="24">
        <v>2.75</v>
      </c>
      <c r="K39" s="24">
        <v>1.08</v>
      </c>
      <c r="L39" s="24">
        <v>0</v>
      </c>
      <c r="M39" s="24">
        <v>0</v>
      </c>
      <c r="N39" s="24">
        <v>1.36</v>
      </c>
      <c r="O39" s="24">
        <v>7.69</v>
      </c>
      <c r="P39" s="24">
        <v>0.46</v>
      </c>
      <c r="Q39" s="24">
        <v>0</v>
      </c>
      <c r="R39" s="24">
        <v>0</v>
      </c>
      <c r="S39" s="24">
        <v>0.03</v>
      </c>
      <c r="T39" s="24">
        <v>1.32</v>
      </c>
      <c r="U39" s="24">
        <v>134.77000000000001</v>
      </c>
      <c r="V39" s="24">
        <v>96.81</v>
      </c>
      <c r="W39" s="24">
        <v>18.79</v>
      </c>
      <c r="X39" s="24">
        <v>7.04</v>
      </c>
      <c r="Y39" s="24">
        <v>68.349999999999994</v>
      </c>
      <c r="Z39" s="24">
        <v>0.33</v>
      </c>
      <c r="AA39" s="24">
        <v>20.5</v>
      </c>
      <c r="AB39" s="24">
        <v>12.69</v>
      </c>
      <c r="AC39" s="24">
        <v>33.69</v>
      </c>
      <c r="AD39" s="24">
        <v>1.52</v>
      </c>
      <c r="AE39" s="24">
        <v>0.06</v>
      </c>
      <c r="AF39" s="24">
        <v>0.06</v>
      </c>
      <c r="AG39" s="24">
        <v>1.53</v>
      </c>
      <c r="AH39" s="24">
        <v>4.0599999999999996</v>
      </c>
      <c r="AI39" s="24">
        <v>0.13</v>
      </c>
      <c r="AJ39" s="24">
        <v>0</v>
      </c>
      <c r="AK39" s="24">
        <v>528.89</v>
      </c>
      <c r="AL39" s="24">
        <v>407.35</v>
      </c>
      <c r="AM39" s="24">
        <v>827.57</v>
      </c>
      <c r="AN39" s="24">
        <v>889.31</v>
      </c>
      <c r="AO39" s="24">
        <v>251.09</v>
      </c>
      <c r="AP39" s="24">
        <v>517.66</v>
      </c>
      <c r="AQ39" s="24">
        <v>106.82</v>
      </c>
      <c r="AR39" s="24">
        <v>73.11</v>
      </c>
      <c r="AS39" s="24">
        <v>37.39</v>
      </c>
      <c r="AT39" s="24">
        <v>47.99</v>
      </c>
      <c r="AU39" s="24">
        <v>41.37</v>
      </c>
      <c r="AV39" s="24">
        <v>387.39</v>
      </c>
      <c r="AW39" s="24">
        <v>39.33</v>
      </c>
      <c r="AX39" s="24">
        <v>335.3</v>
      </c>
      <c r="AY39" s="24">
        <v>0</v>
      </c>
      <c r="AZ39" s="24">
        <v>107.45</v>
      </c>
      <c r="BA39" s="24">
        <v>52.2</v>
      </c>
      <c r="BB39" s="24">
        <v>49.68</v>
      </c>
      <c r="BC39" s="24">
        <v>26.12</v>
      </c>
      <c r="BD39" s="24">
        <v>0.09</v>
      </c>
      <c r="BE39" s="24">
        <v>0.04</v>
      </c>
      <c r="BF39" s="24">
        <v>0.02</v>
      </c>
      <c r="BG39" s="24">
        <v>0.05</v>
      </c>
      <c r="BH39" s="24">
        <v>0.06</v>
      </c>
      <c r="BI39" s="24">
        <v>0.27</v>
      </c>
      <c r="BJ39" s="24">
        <v>0</v>
      </c>
      <c r="BK39" s="24">
        <v>0.87</v>
      </c>
      <c r="BL39" s="24">
        <v>0</v>
      </c>
      <c r="BM39" s="24">
        <v>0.28999999999999998</v>
      </c>
      <c r="BN39" s="24">
        <v>0</v>
      </c>
      <c r="BO39" s="24">
        <v>0.01</v>
      </c>
      <c r="BP39" s="24">
        <v>0</v>
      </c>
      <c r="BQ39" s="24">
        <v>0.05</v>
      </c>
      <c r="BR39" s="24">
        <v>0.08</v>
      </c>
      <c r="BS39" s="24">
        <v>0.96</v>
      </c>
      <c r="BT39" s="24">
        <v>0</v>
      </c>
      <c r="BU39" s="24">
        <v>0</v>
      </c>
      <c r="BV39" s="24">
        <v>0.91</v>
      </c>
      <c r="BW39" s="24">
        <v>0.01</v>
      </c>
      <c r="BX39" s="24">
        <v>0</v>
      </c>
      <c r="BY39" s="24">
        <v>0</v>
      </c>
      <c r="BZ39" s="24">
        <v>0</v>
      </c>
      <c r="CA39" s="24">
        <v>0</v>
      </c>
      <c r="CB39" s="24">
        <v>93.25</v>
      </c>
      <c r="CD39" s="24">
        <v>22.62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0.38</v>
      </c>
    </row>
    <row r="40" spans="1:94" s="24" customFormat="1" x14ac:dyDescent="0.25">
      <c r="A40" s="24" t="str">
        <f>"3/3"</f>
        <v>3/3</v>
      </c>
      <c r="B40" s="25" t="s">
        <v>114</v>
      </c>
      <c r="C40" s="24" t="str">
        <f>"100"</f>
        <v>100</v>
      </c>
      <c r="D40" s="24">
        <v>2.0699999999999998</v>
      </c>
      <c r="E40" s="24">
        <v>0.36</v>
      </c>
      <c r="F40" s="24">
        <v>2.44</v>
      </c>
      <c r="G40" s="24">
        <v>0.34</v>
      </c>
      <c r="H40" s="24">
        <v>14.72</v>
      </c>
      <c r="I40" s="24">
        <v>88.390474999999995</v>
      </c>
      <c r="J40" s="24">
        <v>1.52</v>
      </c>
      <c r="K40" s="24">
        <v>0.06</v>
      </c>
      <c r="L40" s="24">
        <v>0</v>
      </c>
      <c r="M40" s="24">
        <v>0</v>
      </c>
      <c r="N40" s="24">
        <v>1.43</v>
      </c>
      <c r="O40" s="24">
        <v>12.15</v>
      </c>
      <c r="P40" s="24">
        <v>1.1299999999999999</v>
      </c>
      <c r="Q40" s="24">
        <v>0</v>
      </c>
      <c r="R40" s="24">
        <v>0</v>
      </c>
      <c r="S40" s="24">
        <v>0.19</v>
      </c>
      <c r="T40" s="24">
        <v>1.26</v>
      </c>
      <c r="U40" s="24">
        <v>51.89</v>
      </c>
      <c r="V40" s="24">
        <v>424.17</v>
      </c>
      <c r="W40" s="24">
        <v>22.64</v>
      </c>
      <c r="X40" s="24">
        <v>20.23</v>
      </c>
      <c r="Y40" s="24">
        <v>57.88</v>
      </c>
      <c r="Z40" s="24">
        <v>0.75</v>
      </c>
      <c r="AA40" s="24">
        <v>12.5</v>
      </c>
      <c r="AB40" s="24">
        <v>22.74</v>
      </c>
      <c r="AC40" s="24">
        <v>16.7</v>
      </c>
      <c r="AD40" s="24">
        <v>0.12</v>
      </c>
      <c r="AE40" s="24">
        <v>0.08</v>
      </c>
      <c r="AF40" s="24">
        <v>7.0000000000000007E-2</v>
      </c>
      <c r="AG40" s="24">
        <v>0.89</v>
      </c>
      <c r="AH40" s="24">
        <v>1.73</v>
      </c>
      <c r="AI40" s="24">
        <v>3.63</v>
      </c>
      <c r="AJ40" s="24">
        <v>0</v>
      </c>
      <c r="AK40" s="24">
        <v>20.350000000000001</v>
      </c>
      <c r="AL40" s="24">
        <v>20.09</v>
      </c>
      <c r="AM40" s="24">
        <v>77.33</v>
      </c>
      <c r="AN40" s="24">
        <v>78.73</v>
      </c>
      <c r="AO40" s="24">
        <v>17.739999999999998</v>
      </c>
      <c r="AP40" s="24">
        <v>50.75</v>
      </c>
      <c r="AQ40" s="24">
        <v>23.23</v>
      </c>
      <c r="AR40" s="24">
        <v>53.39</v>
      </c>
      <c r="AS40" s="24">
        <v>50.45</v>
      </c>
      <c r="AT40" s="24">
        <v>137.41999999999999</v>
      </c>
      <c r="AU40" s="24">
        <v>61.2</v>
      </c>
      <c r="AV40" s="24">
        <v>12.8</v>
      </c>
      <c r="AW40" s="24">
        <v>35.630000000000003</v>
      </c>
      <c r="AX40" s="24">
        <v>191.47</v>
      </c>
      <c r="AY40" s="24">
        <v>0</v>
      </c>
      <c r="AZ40" s="24">
        <v>26.79</v>
      </c>
      <c r="BA40" s="24">
        <v>24.37</v>
      </c>
      <c r="BB40" s="24">
        <v>48.5</v>
      </c>
      <c r="BC40" s="24">
        <v>14.44</v>
      </c>
      <c r="BD40" s="24">
        <v>0.06</v>
      </c>
      <c r="BE40" s="24">
        <v>0.03</v>
      </c>
      <c r="BF40" s="24">
        <v>0.02</v>
      </c>
      <c r="BG40" s="24">
        <v>0.04</v>
      </c>
      <c r="BH40" s="24">
        <v>0.04</v>
      </c>
      <c r="BI40" s="24">
        <v>0.19</v>
      </c>
      <c r="BJ40" s="24">
        <v>0</v>
      </c>
      <c r="BK40" s="24">
        <v>0.59</v>
      </c>
      <c r="BL40" s="24">
        <v>0</v>
      </c>
      <c r="BM40" s="24">
        <v>0.17</v>
      </c>
      <c r="BN40" s="24">
        <v>0</v>
      </c>
      <c r="BO40" s="24">
        <v>0</v>
      </c>
      <c r="BP40" s="24">
        <v>0</v>
      </c>
      <c r="BQ40" s="24">
        <v>0.04</v>
      </c>
      <c r="BR40" s="24">
        <v>0.06</v>
      </c>
      <c r="BS40" s="24">
        <v>0.56000000000000005</v>
      </c>
      <c r="BT40" s="24">
        <v>0</v>
      </c>
      <c r="BU40" s="24">
        <v>0</v>
      </c>
      <c r="BV40" s="24">
        <v>0.09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4">
        <v>82.42</v>
      </c>
      <c r="CD40" s="24">
        <v>16.29</v>
      </c>
      <c r="CF40" s="24">
        <v>0</v>
      </c>
      <c r="CG40" s="24">
        <v>0</v>
      </c>
      <c r="CH40" s="24">
        <v>0</v>
      </c>
      <c r="CI40" s="24"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v>0</v>
      </c>
      <c r="CO40" s="24">
        <v>0</v>
      </c>
      <c r="CP40" s="24">
        <v>0.15</v>
      </c>
    </row>
    <row r="41" spans="1:94" s="24" customFormat="1" x14ac:dyDescent="0.25">
      <c r="A41" s="24" t="str">
        <f>"11/3"</f>
        <v>11/3</v>
      </c>
      <c r="B41" s="25" t="s">
        <v>115</v>
      </c>
      <c r="C41" s="24" t="str">
        <f>"50"</f>
        <v>50</v>
      </c>
      <c r="D41" s="24">
        <v>1.17</v>
      </c>
      <c r="E41" s="24">
        <v>0</v>
      </c>
      <c r="F41" s="24">
        <v>0.95</v>
      </c>
      <c r="G41" s="24">
        <v>1.08</v>
      </c>
      <c r="H41" s="24">
        <v>5.78</v>
      </c>
      <c r="I41" s="24">
        <v>33.705279666666669</v>
      </c>
      <c r="J41" s="24">
        <v>0.13</v>
      </c>
      <c r="K41" s="24">
        <v>0.65</v>
      </c>
      <c r="L41" s="24">
        <v>0</v>
      </c>
      <c r="M41" s="24">
        <v>0</v>
      </c>
      <c r="N41" s="24">
        <v>3.84</v>
      </c>
      <c r="O41" s="24">
        <v>0.68</v>
      </c>
      <c r="P41" s="24">
        <v>1.26</v>
      </c>
      <c r="Q41" s="24">
        <v>0</v>
      </c>
      <c r="R41" s="24">
        <v>0</v>
      </c>
      <c r="S41" s="24">
        <v>0.19</v>
      </c>
      <c r="T41" s="24">
        <v>0.61</v>
      </c>
      <c r="U41" s="24">
        <v>56.98</v>
      </c>
      <c r="V41" s="24">
        <v>164.64</v>
      </c>
      <c r="W41" s="24">
        <v>26.62</v>
      </c>
      <c r="X41" s="24">
        <v>10.11</v>
      </c>
      <c r="Y41" s="24">
        <v>20.2</v>
      </c>
      <c r="Z41" s="24">
        <v>0.37</v>
      </c>
      <c r="AA41" s="24">
        <v>0</v>
      </c>
      <c r="AB41" s="24">
        <v>489.07</v>
      </c>
      <c r="AC41" s="24">
        <v>101.7</v>
      </c>
      <c r="AD41" s="24">
        <v>0.54</v>
      </c>
      <c r="AE41" s="24">
        <v>0.02</v>
      </c>
      <c r="AF41" s="24">
        <v>0.02</v>
      </c>
      <c r="AG41" s="24">
        <v>0.37</v>
      </c>
      <c r="AH41" s="24">
        <v>0.61</v>
      </c>
      <c r="AI41" s="24">
        <v>10.43</v>
      </c>
      <c r="AJ41" s="24">
        <v>0</v>
      </c>
      <c r="AK41" s="24">
        <v>0</v>
      </c>
      <c r="AL41" s="24">
        <v>0</v>
      </c>
      <c r="AM41" s="24">
        <v>43.74</v>
      </c>
      <c r="AN41" s="24">
        <v>36.630000000000003</v>
      </c>
      <c r="AO41" s="24">
        <v>13.58</v>
      </c>
      <c r="AP41" s="24">
        <v>28.4</v>
      </c>
      <c r="AQ41" s="24">
        <v>6.64</v>
      </c>
      <c r="AR41" s="24">
        <v>35.99</v>
      </c>
      <c r="AS41" s="24">
        <v>43.18</v>
      </c>
      <c r="AT41" s="24">
        <v>50.97</v>
      </c>
      <c r="AU41" s="24">
        <v>101.16</v>
      </c>
      <c r="AV41" s="24">
        <v>17.46</v>
      </c>
      <c r="AW41" s="24">
        <v>29.69</v>
      </c>
      <c r="AX41" s="24">
        <v>186.49</v>
      </c>
      <c r="AY41" s="24">
        <v>0</v>
      </c>
      <c r="AZ41" s="24">
        <v>41.96</v>
      </c>
      <c r="BA41" s="24">
        <v>37.68</v>
      </c>
      <c r="BB41" s="24">
        <v>29.83</v>
      </c>
      <c r="BC41" s="24">
        <v>13.1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0.06</v>
      </c>
      <c r="BL41" s="24">
        <v>0</v>
      </c>
      <c r="BM41" s="24">
        <v>0.04</v>
      </c>
      <c r="BN41" s="24">
        <v>0</v>
      </c>
      <c r="BO41" s="24">
        <v>0.01</v>
      </c>
      <c r="BP41" s="24">
        <v>0</v>
      </c>
      <c r="BQ41" s="24">
        <v>0</v>
      </c>
      <c r="BR41" s="24">
        <v>0</v>
      </c>
      <c r="BS41" s="24">
        <v>0.21</v>
      </c>
      <c r="BT41" s="24">
        <v>0</v>
      </c>
      <c r="BU41" s="24">
        <v>0</v>
      </c>
      <c r="BV41" s="24">
        <v>0.6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70.3</v>
      </c>
      <c r="CD41" s="24">
        <v>81.510000000000005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1</v>
      </c>
      <c r="CP41" s="24">
        <v>0.13</v>
      </c>
    </row>
    <row r="42" spans="1:94" s="24" customFormat="1" ht="31.5" x14ac:dyDescent="0.25">
      <c r="A42" s="24" t="str">
        <f>"3/10"</f>
        <v>3/10</v>
      </c>
      <c r="B42" s="25" t="s">
        <v>116</v>
      </c>
      <c r="C42" s="24" t="str">
        <f>"180"</f>
        <v>180</v>
      </c>
      <c r="D42" s="24">
        <v>0.32</v>
      </c>
      <c r="E42" s="24">
        <v>0</v>
      </c>
      <c r="F42" s="24">
        <v>0.32</v>
      </c>
      <c r="G42" s="24">
        <v>0.32</v>
      </c>
      <c r="H42" s="24">
        <v>13.55</v>
      </c>
      <c r="I42" s="24">
        <v>55.23836399999999</v>
      </c>
      <c r="J42" s="24">
        <v>0.08</v>
      </c>
      <c r="K42" s="24">
        <v>0</v>
      </c>
      <c r="L42" s="24">
        <v>0</v>
      </c>
      <c r="M42" s="24">
        <v>0</v>
      </c>
      <c r="N42" s="24">
        <v>11.55</v>
      </c>
      <c r="O42" s="24">
        <v>0.62</v>
      </c>
      <c r="P42" s="24">
        <v>1.39</v>
      </c>
      <c r="Q42" s="24">
        <v>0</v>
      </c>
      <c r="R42" s="24">
        <v>0</v>
      </c>
      <c r="S42" s="24">
        <v>0.65</v>
      </c>
      <c r="T42" s="24">
        <v>0.41</v>
      </c>
      <c r="U42" s="24">
        <v>20.89</v>
      </c>
      <c r="V42" s="24">
        <v>223.06</v>
      </c>
      <c r="W42" s="24">
        <v>12.7</v>
      </c>
      <c r="X42" s="24">
        <v>6.93</v>
      </c>
      <c r="Y42" s="24">
        <v>8.2899999999999991</v>
      </c>
      <c r="Z42" s="24">
        <v>1.74</v>
      </c>
      <c r="AA42" s="24">
        <v>0</v>
      </c>
      <c r="AB42" s="24">
        <v>21.87</v>
      </c>
      <c r="AC42" s="24">
        <v>4.05</v>
      </c>
      <c r="AD42" s="24">
        <v>0.16</v>
      </c>
      <c r="AE42" s="24">
        <v>0.02</v>
      </c>
      <c r="AF42" s="24">
        <v>0.01</v>
      </c>
      <c r="AG42" s="24">
        <v>0.21</v>
      </c>
      <c r="AH42" s="24">
        <v>0.32</v>
      </c>
      <c r="AI42" s="24">
        <v>3.24</v>
      </c>
      <c r="AJ42" s="24">
        <v>0</v>
      </c>
      <c r="AK42" s="24">
        <v>0</v>
      </c>
      <c r="AL42" s="24">
        <v>0</v>
      </c>
      <c r="AM42" s="24">
        <v>15.08</v>
      </c>
      <c r="AN42" s="24">
        <v>14.29</v>
      </c>
      <c r="AO42" s="24">
        <v>2.38</v>
      </c>
      <c r="AP42" s="24">
        <v>8.73</v>
      </c>
      <c r="AQ42" s="24">
        <v>2.38</v>
      </c>
      <c r="AR42" s="24">
        <v>7.14</v>
      </c>
      <c r="AS42" s="24">
        <v>13.49</v>
      </c>
      <c r="AT42" s="24">
        <v>7.94</v>
      </c>
      <c r="AU42" s="24">
        <v>61.92</v>
      </c>
      <c r="AV42" s="24">
        <v>5.56</v>
      </c>
      <c r="AW42" s="24">
        <v>11.11</v>
      </c>
      <c r="AX42" s="24">
        <v>33.340000000000003</v>
      </c>
      <c r="AY42" s="24">
        <v>0</v>
      </c>
      <c r="AZ42" s="24">
        <v>10.32</v>
      </c>
      <c r="BA42" s="24">
        <v>12.7</v>
      </c>
      <c r="BB42" s="24">
        <v>4.76</v>
      </c>
      <c r="BC42" s="24">
        <v>3.97</v>
      </c>
      <c r="BD42" s="24">
        <v>0</v>
      </c>
      <c r="BE42" s="24">
        <v>0</v>
      </c>
      <c r="BF42" s="24">
        <v>0</v>
      </c>
      <c r="BG42" s="24">
        <v>0</v>
      </c>
      <c r="BH42" s="24">
        <v>0</v>
      </c>
      <c r="BI42" s="24"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v>0</v>
      </c>
      <c r="BP42" s="24">
        <v>0</v>
      </c>
      <c r="BQ42" s="24">
        <v>0</v>
      </c>
      <c r="BR42" s="24"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24">
        <v>0</v>
      </c>
      <c r="CB42" s="24">
        <v>258.91000000000003</v>
      </c>
      <c r="CD42" s="24">
        <v>3.65</v>
      </c>
      <c r="CF42" s="24">
        <v>0</v>
      </c>
      <c r="CG42" s="24">
        <v>0</v>
      </c>
      <c r="CH42" s="24">
        <v>0</v>
      </c>
      <c r="CI42" s="24"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v>0</v>
      </c>
      <c r="CO42" s="24">
        <v>4.5</v>
      </c>
      <c r="CP42" s="24">
        <v>0</v>
      </c>
    </row>
    <row r="43" spans="1:94" s="24" customFormat="1" x14ac:dyDescent="0.25">
      <c r="A43" s="24" t="str">
        <f>"-"</f>
        <v>-</v>
      </c>
      <c r="B43" s="25" t="s">
        <v>93</v>
      </c>
      <c r="C43" s="24" t="str">
        <f>"40"</f>
        <v>40</v>
      </c>
      <c r="D43" s="24">
        <v>2.64</v>
      </c>
      <c r="E43" s="24">
        <v>0</v>
      </c>
      <c r="F43" s="24">
        <v>0.26</v>
      </c>
      <c r="G43" s="24">
        <v>0.26</v>
      </c>
      <c r="H43" s="24">
        <v>18.760000000000002</v>
      </c>
      <c r="I43" s="24">
        <v>89.560399999999987</v>
      </c>
      <c r="J43" s="24">
        <v>0</v>
      </c>
      <c r="K43" s="24">
        <v>0</v>
      </c>
      <c r="L43" s="24">
        <v>0</v>
      </c>
      <c r="M43" s="24">
        <v>0</v>
      </c>
      <c r="N43" s="24">
        <v>0.44</v>
      </c>
      <c r="O43" s="24">
        <v>18.239999999999998</v>
      </c>
      <c r="P43" s="24">
        <v>0.08</v>
      </c>
      <c r="Q43" s="24">
        <v>0</v>
      </c>
      <c r="R43" s="24">
        <v>0</v>
      </c>
      <c r="S43" s="24">
        <v>0</v>
      </c>
      <c r="T43" s="24">
        <v>0.72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203.58</v>
      </c>
      <c r="AN43" s="24">
        <v>67.510000000000005</v>
      </c>
      <c r="AO43" s="24">
        <v>40.020000000000003</v>
      </c>
      <c r="AP43" s="24">
        <v>80.040000000000006</v>
      </c>
      <c r="AQ43" s="24">
        <v>30.28</v>
      </c>
      <c r="AR43" s="24">
        <v>144.77000000000001</v>
      </c>
      <c r="AS43" s="24">
        <v>89.78</v>
      </c>
      <c r="AT43" s="24">
        <v>125.28</v>
      </c>
      <c r="AU43" s="24">
        <v>103.36</v>
      </c>
      <c r="AV43" s="24">
        <v>54.29</v>
      </c>
      <c r="AW43" s="24">
        <v>96.05</v>
      </c>
      <c r="AX43" s="24">
        <v>803.18</v>
      </c>
      <c r="AY43" s="24">
        <v>0</v>
      </c>
      <c r="AZ43" s="24">
        <v>261.7</v>
      </c>
      <c r="BA43" s="24">
        <v>113.8</v>
      </c>
      <c r="BB43" s="24">
        <v>75.52</v>
      </c>
      <c r="BC43" s="24">
        <v>59.86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0.03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0.03</v>
      </c>
      <c r="BT43" s="24">
        <v>0</v>
      </c>
      <c r="BU43" s="24">
        <v>0</v>
      </c>
      <c r="BV43" s="24">
        <v>0.11</v>
      </c>
      <c r="BW43" s="24">
        <v>0.01</v>
      </c>
      <c r="BX43" s="24">
        <v>0</v>
      </c>
      <c r="BY43" s="24">
        <v>0</v>
      </c>
      <c r="BZ43" s="24">
        <v>0</v>
      </c>
      <c r="CA43" s="24">
        <v>0</v>
      </c>
      <c r="CB43" s="24">
        <v>15.64</v>
      </c>
      <c r="CD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</row>
    <row r="44" spans="1:94" s="24" customFormat="1" x14ac:dyDescent="0.25">
      <c r="A44" s="24" t="str">
        <f>"-"</f>
        <v>-</v>
      </c>
      <c r="B44" s="25" t="s">
        <v>103</v>
      </c>
      <c r="C44" s="24" t="str">
        <f>"40"</f>
        <v>40</v>
      </c>
      <c r="D44" s="24">
        <v>2.64</v>
      </c>
      <c r="E44" s="24">
        <v>0</v>
      </c>
      <c r="F44" s="24">
        <v>0.48</v>
      </c>
      <c r="G44" s="24">
        <v>0.48</v>
      </c>
      <c r="H44" s="24">
        <v>16.68</v>
      </c>
      <c r="I44" s="24">
        <v>77.352000000000004</v>
      </c>
      <c r="J44" s="24">
        <v>0.08</v>
      </c>
      <c r="K44" s="24">
        <v>0</v>
      </c>
      <c r="L44" s="24">
        <v>0</v>
      </c>
      <c r="M44" s="24">
        <v>0</v>
      </c>
      <c r="N44" s="24">
        <v>0.48</v>
      </c>
      <c r="O44" s="24">
        <v>12.88</v>
      </c>
      <c r="P44" s="24">
        <v>3.32</v>
      </c>
      <c r="Q44" s="24">
        <v>0</v>
      </c>
      <c r="R44" s="24">
        <v>0</v>
      </c>
      <c r="S44" s="24">
        <v>0.4</v>
      </c>
      <c r="T44" s="24">
        <v>1</v>
      </c>
      <c r="U44" s="24">
        <v>244</v>
      </c>
      <c r="V44" s="24">
        <v>98</v>
      </c>
      <c r="W44" s="24">
        <v>14</v>
      </c>
      <c r="X44" s="24">
        <v>18.8</v>
      </c>
      <c r="Y44" s="24">
        <v>63.2</v>
      </c>
      <c r="Z44" s="24">
        <v>1.56</v>
      </c>
      <c r="AA44" s="24">
        <v>0</v>
      </c>
      <c r="AB44" s="24">
        <v>2</v>
      </c>
      <c r="AC44" s="24">
        <v>0.4</v>
      </c>
      <c r="AD44" s="24">
        <v>0.56000000000000005</v>
      </c>
      <c r="AE44" s="24">
        <v>7.0000000000000007E-2</v>
      </c>
      <c r="AF44" s="24">
        <v>0.03</v>
      </c>
      <c r="AG44" s="24">
        <v>0.28000000000000003</v>
      </c>
      <c r="AH44" s="24">
        <v>0.8</v>
      </c>
      <c r="AI44" s="24">
        <v>0</v>
      </c>
      <c r="AJ44" s="24">
        <v>0</v>
      </c>
      <c r="AK44" s="24">
        <v>0</v>
      </c>
      <c r="AL44" s="24">
        <v>0</v>
      </c>
      <c r="AM44" s="24">
        <v>170.8</v>
      </c>
      <c r="AN44" s="24">
        <v>89.2</v>
      </c>
      <c r="AO44" s="24">
        <v>37.200000000000003</v>
      </c>
      <c r="AP44" s="24">
        <v>79.2</v>
      </c>
      <c r="AQ44" s="24">
        <v>32</v>
      </c>
      <c r="AR44" s="24">
        <v>148.4</v>
      </c>
      <c r="AS44" s="24">
        <v>118.8</v>
      </c>
      <c r="AT44" s="24">
        <v>116.4</v>
      </c>
      <c r="AU44" s="24">
        <v>185.6</v>
      </c>
      <c r="AV44" s="24">
        <v>49.6</v>
      </c>
      <c r="AW44" s="24">
        <v>124</v>
      </c>
      <c r="AX44" s="24">
        <v>611.6</v>
      </c>
      <c r="AY44" s="24">
        <v>0</v>
      </c>
      <c r="AZ44" s="24">
        <v>210.4</v>
      </c>
      <c r="BA44" s="24">
        <v>116.4</v>
      </c>
      <c r="BB44" s="24">
        <v>72</v>
      </c>
      <c r="BC44" s="24">
        <v>52</v>
      </c>
      <c r="BD44" s="24">
        <v>0</v>
      </c>
      <c r="BE44" s="24">
        <v>0</v>
      </c>
      <c r="BF44" s="24">
        <v>0</v>
      </c>
      <c r="BG44" s="24">
        <v>0</v>
      </c>
      <c r="BH44" s="24">
        <v>0</v>
      </c>
      <c r="BI44" s="24">
        <v>0</v>
      </c>
      <c r="BJ44" s="24">
        <v>0</v>
      </c>
      <c r="BK44" s="24">
        <v>0.06</v>
      </c>
      <c r="BL44" s="24">
        <v>0</v>
      </c>
      <c r="BM44" s="24">
        <v>0</v>
      </c>
      <c r="BN44" s="24">
        <v>0.01</v>
      </c>
      <c r="BO44" s="24">
        <v>0</v>
      </c>
      <c r="BP44" s="24">
        <v>0</v>
      </c>
      <c r="BQ44" s="24">
        <v>0</v>
      </c>
      <c r="BR44" s="24">
        <v>0</v>
      </c>
      <c r="BS44" s="24">
        <v>0.04</v>
      </c>
      <c r="BT44" s="24">
        <v>0</v>
      </c>
      <c r="BU44" s="24">
        <v>0</v>
      </c>
      <c r="BV44" s="24">
        <v>0.19</v>
      </c>
      <c r="BW44" s="24">
        <v>0.03</v>
      </c>
      <c r="BX44" s="24">
        <v>0</v>
      </c>
      <c r="BY44" s="24">
        <v>0</v>
      </c>
      <c r="BZ44" s="24">
        <v>0</v>
      </c>
      <c r="CA44" s="24">
        <v>0</v>
      </c>
      <c r="CB44" s="24">
        <v>18.8</v>
      </c>
      <c r="CD44" s="24">
        <v>0.33</v>
      </c>
      <c r="CF44" s="24">
        <v>0</v>
      </c>
      <c r="CG44" s="24">
        <v>0</v>
      </c>
      <c r="CH44" s="24">
        <v>0</v>
      </c>
      <c r="CI44" s="24"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v>0</v>
      </c>
      <c r="CO44" s="24">
        <v>0</v>
      </c>
      <c r="CP44" s="24">
        <v>0</v>
      </c>
    </row>
    <row r="45" spans="1:94" s="26" customFormat="1" x14ac:dyDescent="0.25">
      <c r="A45" s="17" t="str">
        <f>"-"</f>
        <v>-</v>
      </c>
      <c r="B45" s="18" t="s">
        <v>104</v>
      </c>
      <c r="C45" s="19" t="str">
        <f>"100"</f>
        <v>100</v>
      </c>
      <c r="D45" s="19">
        <v>0.4</v>
      </c>
      <c r="E45" s="19">
        <v>0</v>
      </c>
      <c r="F45" s="19">
        <v>0.4</v>
      </c>
      <c r="G45" s="19">
        <v>0.4</v>
      </c>
      <c r="H45" s="19">
        <v>11.6</v>
      </c>
      <c r="I45" s="19">
        <v>48.68</v>
      </c>
      <c r="J45" s="17">
        <v>0.1</v>
      </c>
      <c r="K45" s="17">
        <v>0</v>
      </c>
      <c r="L45" s="17">
        <v>0</v>
      </c>
      <c r="M45" s="17">
        <v>0</v>
      </c>
      <c r="N45" s="17">
        <v>9</v>
      </c>
      <c r="O45" s="17">
        <v>0.8</v>
      </c>
      <c r="P45" s="17">
        <v>1.8</v>
      </c>
      <c r="Q45" s="17">
        <v>0</v>
      </c>
      <c r="R45" s="17">
        <v>0</v>
      </c>
      <c r="S45" s="17">
        <v>0.8</v>
      </c>
      <c r="T45" s="17">
        <v>0.5</v>
      </c>
      <c r="U45" s="17">
        <v>26</v>
      </c>
      <c r="V45" s="17">
        <v>278</v>
      </c>
      <c r="W45" s="17">
        <v>16</v>
      </c>
      <c r="X45" s="17">
        <v>9</v>
      </c>
      <c r="Y45" s="17">
        <v>11</v>
      </c>
      <c r="Z45" s="17">
        <v>2.2000000000000002</v>
      </c>
      <c r="AA45" s="17">
        <v>0</v>
      </c>
      <c r="AB45" s="17">
        <v>30</v>
      </c>
      <c r="AC45" s="17">
        <v>5</v>
      </c>
      <c r="AD45" s="17">
        <v>0.2</v>
      </c>
      <c r="AE45" s="17">
        <v>0.03</v>
      </c>
      <c r="AF45" s="17">
        <v>0.02</v>
      </c>
      <c r="AG45" s="17">
        <v>0.3</v>
      </c>
      <c r="AH45" s="17">
        <v>0.4</v>
      </c>
      <c r="AI45" s="17">
        <v>10</v>
      </c>
      <c r="AJ45" s="17">
        <v>0</v>
      </c>
      <c r="AK45" s="17">
        <v>0</v>
      </c>
      <c r="AL45" s="17">
        <v>0</v>
      </c>
      <c r="AM45" s="17">
        <v>19</v>
      </c>
      <c r="AN45" s="17">
        <v>18</v>
      </c>
      <c r="AO45" s="17">
        <v>3</v>
      </c>
      <c r="AP45" s="17">
        <v>11</v>
      </c>
      <c r="AQ45" s="17">
        <v>3</v>
      </c>
      <c r="AR45" s="17">
        <v>9</v>
      </c>
      <c r="AS45" s="17">
        <v>17</v>
      </c>
      <c r="AT45" s="17">
        <v>10</v>
      </c>
      <c r="AU45" s="17">
        <v>78</v>
      </c>
      <c r="AV45" s="17">
        <v>7</v>
      </c>
      <c r="AW45" s="17">
        <v>14</v>
      </c>
      <c r="AX45" s="17">
        <v>42</v>
      </c>
      <c r="AY45" s="17">
        <v>0</v>
      </c>
      <c r="AZ45" s="17">
        <v>13</v>
      </c>
      <c r="BA45" s="17">
        <v>16</v>
      </c>
      <c r="BB45" s="17">
        <v>6</v>
      </c>
      <c r="BC45" s="17">
        <v>5</v>
      </c>
      <c r="BD45" s="17">
        <v>0</v>
      </c>
      <c r="BE45" s="17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7">
        <v>0</v>
      </c>
      <c r="BP45" s="17">
        <v>0</v>
      </c>
      <c r="BQ45" s="17">
        <v>0</v>
      </c>
      <c r="BR45" s="17">
        <v>0</v>
      </c>
      <c r="BS45" s="17">
        <v>0</v>
      </c>
      <c r="BT45" s="17">
        <v>0</v>
      </c>
      <c r="BU45" s="17">
        <v>0</v>
      </c>
      <c r="BV45" s="17">
        <v>0</v>
      </c>
      <c r="BW45" s="17">
        <v>0</v>
      </c>
      <c r="BX45" s="17">
        <v>0</v>
      </c>
      <c r="BY45" s="17">
        <v>0</v>
      </c>
      <c r="BZ45" s="17">
        <v>0</v>
      </c>
      <c r="CA45" s="17">
        <v>0</v>
      </c>
      <c r="CB45" s="17">
        <v>86.3</v>
      </c>
      <c r="CD45" s="26">
        <v>5.0999999999999996</v>
      </c>
      <c r="CF45" s="26">
        <v>0</v>
      </c>
      <c r="CG45" s="26">
        <v>0</v>
      </c>
      <c r="CH45" s="26">
        <v>0</v>
      </c>
      <c r="CI45" s="26">
        <v>0</v>
      </c>
      <c r="CJ45" s="26"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</row>
    <row r="46" spans="1:94" s="30" customFormat="1" x14ac:dyDescent="0.25">
      <c r="B46" s="31" t="s">
        <v>105</v>
      </c>
      <c r="D46" s="30">
        <v>26</v>
      </c>
      <c r="E46" s="30">
        <v>14.33</v>
      </c>
      <c r="F46" s="30">
        <v>20.74</v>
      </c>
      <c r="G46" s="30">
        <v>8.75</v>
      </c>
      <c r="H46" s="30">
        <v>105.84</v>
      </c>
      <c r="I46" s="30">
        <v>699.55</v>
      </c>
      <c r="J46" s="30">
        <v>6.92</v>
      </c>
      <c r="K46" s="30">
        <v>4.3899999999999997</v>
      </c>
      <c r="L46" s="30">
        <v>0</v>
      </c>
      <c r="M46" s="30">
        <v>0</v>
      </c>
      <c r="N46" s="30">
        <v>30.94</v>
      </c>
      <c r="O46" s="30">
        <v>63.7</v>
      </c>
      <c r="P46" s="30">
        <v>11.21</v>
      </c>
      <c r="Q46" s="30">
        <v>0</v>
      </c>
      <c r="R46" s="30">
        <v>0</v>
      </c>
      <c r="S46" s="30">
        <v>2.57</v>
      </c>
      <c r="T46" s="30">
        <v>7.87</v>
      </c>
      <c r="U46" s="30">
        <v>850.33</v>
      </c>
      <c r="V46" s="30">
        <v>1701.68</v>
      </c>
      <c r="W46" s="30">
        <v>134.44999999999999</v>
      </c>
      <c r="X46" s="30">
        <v>97.26</v>
      </c>
      <c r="Y46" s="30">
        <v>327</v>
      </c>
      <c r="Z46" s="30">
        <v>8.14</v>
      </c>
      <c r="AA46" s="30">
        <v>48.19</v>
      </c>
      <c r="AB46" s="30">
        <v>1747.57</v>
      </c>
      <c r="AC46" s="30">
        <v>430.31</v>
      </c>
      <c r="AD46" s="30">
        <v>5.2</v>
      </c>
      <c r="AE46" s="30">
        <v>0.36</v>
      </c>
      <c r="AF46" s="30">
        <v>0.3</v>
      </c>
      <c r="AG46" s="30">
        <v>6.1</v>
      </c>
      <c r="AH46" s="30">
        <v>12.85</v>
      </c>
      <c r="AI46" s="30">
        <v>33.6</v>
      </c>
      <c r="AJ46" s="30">
        <v>0</v>
      </c>
      <c r="AK46" s="30">
        <v>549.24</v>
      </c>
      <c r="AL46" s="30">
        <v>427.45</v>
      </c>
      <c r="AM46" s="30">
        <v>1413.21</v>
      </c>
      <c r="AN46" s="30">
        <v>1247.1300000000001</v>
      </c>
      <c r="AO46" s="30">
        <v>376.47</v>
      </c>
      <c r="AP46" s="30">
        <v>812.29</v>
      </c>
      <c r="AQ46" s="30">
        <v>221.41</v>
      </c>
      <c r="AR46" s="30">
        <v>518.12</v>
      </c>
      <c r="AS46" s="30">
        <v>420.59</v>
      </c>
      <c r="AT46" s="30">
        <v>606.87</v>
      </c>
      <c r="AU46" s="30">
        <v>711.07</v>
      </c>
      <c r="AV46" s="30">
        <v>551.1</v>
      </c>
      <c r="AW46" s="30">
        <v>387.39</v>
      </c>
      <c r="AX46" s="30">
        <v>2475.2600000000002</v>
      </c>
      <c r="AY46" s="30">
        <v>0</v>
      </c>
      <c r="AZ46" s="30">
        <v>728.27</v>
      </c>
      <c r="BA46" s="30">
        <v>407.84</v>
      </c>
      <c r="BB46" s="30">
        <v>315.93</v>
      </c>
      <c r="BC46" s="30">
        <v>190.79</v>
      </c>
      <c r="BD46" s="30">
        <v>0.16</v>
      </c>
      <c r="BE46" s="30">
        <v>7.0000000000000007E-2</v>
      </c>
      <c r="BF46" s="30">
        <v>0.04</v>
      </c>
      <c r="BG46" s="30">
        <v>0.09</v>
      </c>
      <c r="BH46" s="30">
        <v>0.1</v>
      </c>
      <c r="BI46" s="30">
        <v>0.47</v>
      </c>
      <c r="BJ46" s="30">
        <v>0</v>
      </c>
      <c r="BK46" s="30">
        <v>1.87</v>
      </c>
      <c r="BL46" s="30">
        <v>0</v>
      </c>
      <c r="BM46" s="30">
        <v>0.67</v>
      </c>
      <c r="BN46" s="30">
        <v>0.03</v>
      </c>
      <c r="BO46" s="30">
        <v>0.04</v>
      </c>
      <c r="BP46" s="30">
        <v>0</v>
      </c>
      <c r="BQ46" s="30">
        <v>0.09</v>
      </c>
      <c r="BR46" s="30">
        <v>0.15</v>
      </c>
      <c r="BS46" s="30">
        <v>2.74</v>
      </c>
      <c r="BT46" s="30">
        <v>0</v>
      </c>
      <c r="BU46" s="30">
        <v>0</v>
      </c>
      <c r="BV46" s="30">
        <v>4.34</v>
      </c>
      <c r="BW46" s="30">
        <v>0.05</v>
      </c>
      <c r="BX46" s="30">
        <v>0</v>
      </c>
      <c r="BY46" s="30">
        <v>0</v>
      </c>
      <c r="BZ46" s="30">
        <v>0</v>
      </c>
      <c r="CA46" s="30">
        <v>0</v>
      </c>
      <c r="CB46" s="30">
        <v>877.17</v>
      </c>
      <c r="CC46" s="30">
        <f>$I$46/$I$47*100</f>
        <v>58.63100725815913</v>
      </c>
      <c r="CD46" s="30">
        <v>339.45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5.5</v>
      </c>
      <c r="CP46" s="30">
        <v>1.06</v>
      </c>
    </row>
    <row r="47" spans="1:94" s="30" customFormat="1" x14ac:dyDescent="0.25">
      <c r="B47" s="31" t="s">
        <v>106</v>
      </c>
      <c r="D47" s="30">
        <v>45.95</v>
      </c>
      <c r="E47" s="30">
        <v>28.07</v>
      </c>
      <c r="F47" s="30">
        <v>37.53</v>
      </c>
      <c r="G47" s="30">
        <v>11.94</v>
      </c>
      <c r="H47" s="30">
        <v>172.06</v>
      </c>
      <c r="I47" s="30">
        <v>1193.1400000000001</v>
      </c>
      <c r="J47" s="30">
        <v>16.920000000000002</v>
      </c>
      <c r="K47" s="30">
        <v>5.63</v>
      </c>
      <c r="L47" s="30">
        <v>0.52</v>
      </c>
      <c r="M47" s="30">
        <v>0</v>
      </c>
      <c r="N47" s="30">
        <v>55.52</v>
      </c>
      <c r="O47" s="30">
        <v>103.42</v>
      </c>
      <c r="P47" s="30">
        <v>13.13</v>
      </c>
      <c r="Q47" s="30">
        <v>0</v>
      </c>
      <c r="R47" s="30">
        <v>0</v>
      </c>
      <c r="S47" s="30">
        <v>3.44</v>
      </c>
      <c r="T47" s="30">
        <v>11.28</v>
      </c>
      <c r="U47" s="30">
        <v>1213.07</v>
      </c>
      <c r="V47" s="30">
        <v>2019.17</v>
      </c>
      <c r="W47" s="30">
        <v>355.89</v>
      </c>
      <c r="X47" s="30">
        <v>158.08000000000001</v>
      </c>
      <c r="Y47" s="30">
        <v>623.12</v>
      </c>
      <c r="Z47" s="30">
        <v>9.66</v>
      </c>
      <c r="AA47" s="30">
        <v>107.38</v>
      </c>
      <c r="AB47" s="30">
        <v>3302.61</v>
      </c>
      <c r="AC47" s="30">
        <v>905.34</v>
      </c>
      <c r="AD47" s="30">
        <v>6.4</v>
      </c>
      <c r="AE47" s="30">
        <v>0.54</v>
      </c>
      <c r="AF47" s="30">
        <v>0.6</v>
      </c>
      <c r="AG47" s="30">
        <v>7.04</v>
      </c>
      <c r="AH47" s="30">
        <v>18.190000000000001</v>
      </c>
      <c r="AI47" s="30">
        <v>34.380000000000003</v>
      </c>
      <c r="AJ47" s="30">
        <v>0</v>
      </c>
      <c r="AK47" s="30">
        <v>725.57</v>
      </c>
      <c r="AL47" s="30">
        <v>598.63</v>
      </c>
      <c r="AM47" s="30">
        <v>2491.2600000000002</v>
      </c>
      <c r="AN47" s="30">
        <v>1682.51</v>
      </c>
      <c r="AO47" s="30">
        <v>613.80999999999995</v>
      </c>
      <c r="AP47" s="30">
        <v>1195.49</v>
      </c>
      <c r="AQ47" s="30">
        <v>370.72</v>
      </c>
      <c r="AR47" s="30">
        <v>1040.79</v>
      </c>
      <c r="AS47" s="30">
        <v>961.05</v>
      </c>
      <c r="AT47" s="30">
        <v>937.75</v>
      </c>
      <c r="AU47" s="30">
        <v>1164.94</v>
      </c>
      <c r="AV47" s="30">
        <v>730.9</v>
      </c>
      <c r="AW47" s="30">
        <v>619.41</v>
      </c>
      <c r="AX47" s="30">
        <v>4296.97</v>
      </c>
      <c r="AY47" s="30">
        <v>0.42</v>
      </c>
      <c r="AZ47" s="30">
        <v>1367.27</v>
      </c>
      <c r="BA47" s="30">
        <v>856.19</v>
      </c>
      <c r="BB47" s="30">
        <v>736.65</v>
      </c>
      <c r="BC47" s="30">
        <v>351.12</v>
      </c>
      <c r="BD47" s="30">
        <v>0.37</v>
      </c>
      <c r="BE47" s="30">
        <v>0.17</v>
      </c>
      <c r="BF47" s="30">
        <v>0.09</v>
      </c>
      <c r="BG47" s="30">
        <v>0.21</v>
      </c>
      <c r="BH47" s="30">
        <v>0.24</v>
      </c>
      <c r="BI47" s="30">
        <v>1.1000000000000001</v>
      </c>
      <c r="BJ47" s="30">
        <v>0</v>
      </c>
      <c r="BK47" s="30">
        <v>3.81</v>
      </c>
      <c r="BL47" s="30">
        <v>0</v>
      </c>
      <c r="BM47" s="30">
        <v>1.28</v>
      </c>
      <c r="BN47" s="30">
        <v>0.04</v>
      </c>
      <c r="BO47" s="30">
        <v>0.05</v>
      </c>
      <c r="BP47" s="30">
        <v>0</v>
      </c>
      <c r="BQ47" s="30">
        <v>0.21</v>
      </c>
      <c r="BR47" s="30">
        <v>0.34</v>
      </c>
      <c r="BS47" s="30">
        <v>4.95</v>
      </c>
      <c r="BT47" s="30">
        <v>0</v>
      </c>
      <c r="BU47" s="30">
        <v>0</v>
      </c>
      <c r="BV47" s="30">
        <v>6.2</v>
      </c>
      <c r="BW47" s="30">
        <v>7.0000000000000007E-2</v>
      </c>
      <c r="BX47" s="30">
        <v>0.01</v>
      </c>
      <c r="BY47" s="30">
        <v>0</v>
      </c>
      <c r="BZ47" s="30">
        <v>0</v>
      </c>
      <c r="CA47" s="30">
        <v>0</v>
      </c>
      <c r="CB47" s="30">
        <v>1307.56</v>
      </c>
      <c r="CD47" s="30">
        <v>657.81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18</v>
      </c>
      <c r="CP47" s="30">
        <v>1.76</v>
      </c>
    </row>
    <row r="48" spans="1:94" x14ac:dyDescent="0.25">
      <c r="B48" s="23" t="s">
        <v>117</v>
      </c>
    </row>
    <row r="49" spans="1:94" x14ac:dyDescent="0.25">
      <c r="B49" s="23" t="s">
        <v>89</v>
      </c>
    </row>
    <row r="50" spans="1:94" s="24" customFormat="1" ht="31.5" x14ac:dyDescent="0.25">
      <c r="A50" s="24" t="str">
        <f>"15/4"</f>
        <v>15/4</v>
      </c>
      <c r="B50" s="25" t="s">
        <v>118</v>
      </c>
      <c r="C50" s="24" t="str">
        <f>"200"</f>
        <v>200</v>
      </c>
      <c r="D50" s="24">
        <v>5.97</v>
      </c>
      <c r="E50" s="24">
        <v>2.35</v>
      </c>
      <c r="F50" s="24">
        <v>5.26</v>
      </c>
      <c r="G50" s="24">
        <v>0.52</v>
      </c>
      <c r="H50" s="24">
        <v>33.67</v>
      </c>
      <c r="I50" s="24">
        <v>201.104792</v>
      </c>
      <c r="J50" s="24">
        <v>3.64</v>
      </c>
      <c r="K50" s="24">
        <v>0.09</v>
      </c>
      <c r="L50" s="24">
        <v>0</v>
      </c>
      <c r="M50" s="24">
        <v>0</v>
      </c>
      <c r="N50" s="24">
        <v>7.5</v>
      </c>
      <c r="O50" s="24">
        <v>23.22</v>
      </c>
      <c r="P50" s="24">
        <v>2.95</v>
      </c>
      <c r="Q50" s="24">
        <v>0</v>
      </c>
      <c r="R50" s="24">
        <v>0</v>
      </c>
      <c r="S50" s="24">
        <v>0.08</v>
      </c>
      <c r="T50" s="24">
        <v>1.9</v>
      </c>
      <c r="U50" s="24">
        <v>356.32</v>
      </c>
      <c r="V50" s="24">
        <v>176.17</v>
      </c>
      <c r="W50" s="24">
        <v>116.18</v>
      </c>
      <c r="X50" s="24">
        <v>27.3</v>
      </c>
      <c r="Y50" s="24">
        <v>183.57</v>
      </c>
      <c r="Z50" s="24">
        <v>0.73</v>
      </c>
      <c r="AA50" s="24">
        <v>19.2</v>
      </c>
      <c r="AB50" s="24">
        <v>16</v>
      </c>
      <c r="AC50" s="24">
        <v>35.6</v>
      </c>
      <c r="AD50" s="24">
        <v>0.64</v>
      </c>
      <c r="AE50" s="24">
        <v>0.1</v>
      </c>
      <c r="AF50" s="24">
        <v>0.13</v>
      </c>
      <c r="AG50" s="24">
        <v>0.93</v>
      </c>
      <c r="AH50" s="24">
        <v>2.5299999999999998</v>
      </c>
      <c r="AI50" s="24">
        <v>0.42</v>
      </c>
      <c r="AJ50" s="24">
        <v>0</v>
      </c>
      <c r="AK50" s="24">
        <v>124.16</v>
      </c>
      <c r="AL50" s="24">
        <v>122.61</v>
      </c>
      <c r="AM50" s="24">
        <v>402.17</v>
      </c>
      <c r="AN50" s="24">
        <v>300.24</v>
      </c>
      <c r="AO50" s="24">
        <v>116.45</v>
      </c>
      <c r="AP50" s="24">
        <v>193.53</v>
      </c>
      <c r="AQ50" s="24">
        <v>79.069999999999993</v>
      </c>
      <c r="AR50" s="24">
        <v>306.89</v>
      </c>
      <c r="AS50" s="24">
        <v>153.63</v>
      </c>
      <c r="AT50" s="24">
        <v>185.22</v>
      </c>
      <c r="AU50" s="24">
        <v>240.9</v>
      </c>
      <c r="AV50" s="24">
        <v>87.8</v>
      </c>
      <c r="AW50" s="24">
        <v>155.06</v>
      </c>
      <c r="AX50" s="24">
        <v>905.86</v>
      </c>
      <c r="AY50" s="24">
        <v>0</v>
      </c>
      <c r="AZ50" s="24">
        <v>494.36</v>
      </c>
      <c r="BA50" s="24">
        <v>148.66999999999999</v>
      </c>
      <c r="BB50" s="24">
        <v>252.75</v>
      </c>
      <c r="BC50" s="24">
        <v>95.13</v>
      </c>
      <c r="BD50" s="24">
        <v>0.09</v>
      </c>
      <c r="BE50" s="24">
        <v>0.04</v>
      </c>
      <c r="BF50" s="24">
        <v>0.02</v>
      </c>
      <c r="BG50" s="24">
        <v>0.05</v>
      </c>
      <c r="BH50" s="24">
        <v>0.06</v>
      </c>
      <c r="BI50" s="24">
        <v>0.28000000000000003</v>
      </c>
      <c r="BJ50" s="24">
        <v>0</v>
      </c>
      <c r="BK50" s="24">
        <v>0.78</v>
      </c>
      <c r="BL50" s="24">
        <v>0</v>
      </c>
      <c r="BM50" s="24">
        <v>0.24</v>
      </c>
      <c r="BN50" s="24">
        <v>0</v>
      </c>
      <c r="BO50" s="24">
        <v>0</v>
      </c>
      <c r="BP50" s="24">
        <v>0</v>
      </c>
      <c r="BQ50" s="24">
        <v>0.05</v>
      </c>
      <c r="BR50" s="24">
        <v>0.08</v>
      </c>
      <c r="BS50" s="24">
        <v>0.63</v>
      </c>
      <c r="BT50" s="24">
        <v>0</v>
      </c>
      <c r="BU50" s="24">
        <v>0</v>
      </c>
      <c r="BV50" s="24">
        <v>0.04</v>
      </c>
      <c r="BW50" s="24">
        <v>0</v>
      </c>
      <c r="BX50" s="24">
        <v>0</v>
      </c>
      <c r="BY50" s="24">
        <v>0</v>
      </c>
      <c r="BZ50" s="24">
        <v>0</v>
      </c>
      <c r="CA50" s="24">
        <v>0</v>
      </c>
      <c r="CB50" s="24">
        <v>177.33</v>
      </c>
      <c r="CD50" s="24">
        <v>21.87</v>
      </c>
      <c r="CF50" s="24">
        <v>0</v>
      </c>
      <c r="CG50" s="24">
        <v>0</v>
      </c>
      <c r="CH50" s="24">
        <v>0</v>
      </c>
      <c r="CI50" s="24">
        <v>0</v>
      </c>
      <c r="CJ50" s="24">
        <v>0</v>
      </c>
      <c r="CK50" s="24">
        <v>0</v>
      </c>
      <c r="CL50" s="24">
        <v>0</v>
      </c>
      <c r="CM50" s="24">
        <v>0</v>
      </c>
      <c r="CN50" s="24">
        <v>0</v>
      </c>
      <c r="CO50" s="24">
        <v>4</v>
      </c>
      <c r="CP50" s="24">
        <v>0.8</v>
      </c>
    </row>
    <row r="51" spans="1:94" s="24" customFormat="1" ht="31.5" x14ac:dyDescent="0.25">
      <c r="A51" s="24" t="str">
        <f>"29/10"</f>
        <v>29/10</v>
      </c>
      <c r="B51" s="25" t="s">
        <v>92</v>
      </c>
      <c r="C51" s="24" t="str">
        <f>"180"</f>
        <v>180</v>
      </c>
      <c r="D51" s="24">
        <v>0.11</v>
      </c>
      <c r="E51" s="24">
        <v>0</v>
      </c>
      <c r="F51" s="24">
        <v>0.02</v>
      </c>
      <c r="G51" s="24">
        <v>0.02</v>
      </c>
      <c r="H51" s="24">
        <v>4.5599999999999996</v>
      </c>
      <c r="I51" s="24">
        <v>18.47728273170733</v>
      </c>
      <c r="J51" s="24">
        <v>0</v>
      </c>
      <c r="K51" s="24">
        <v>0</v>
      </c>
      <c r="L51" s="24">
        <v>0</v>
      </c>
      <c r="M51" s="24">
        <v>0</v>
      </c>
      <c r="N51" s="24">
        <v>4.4400000000000004</v>
      </c>
      <c r="O51" s="24">
        <v>0</v>
      </c>
      <c r="P51" s="24">
        <v>0.12</v>
      </c>
      <c r="Q51" s="24">
        <v>0</v>
      </c>
      <c r="R51" s="24">
        <v>0</v>
      </c>
      <c r="S51" s="24">
        <v>0.25</v>
      </c>
      <c r="T51" s="24">
        <v>0.05</v>
      </c>
      <c r="U51" s="24">
        <v>0.52</v>
      </c>
      <c r="V51" s="24">
        <v>7.21</v>
      </c>
      <c r="W51" s="24">
        <v>1.83</v>
      </c>
      <c r="X51" s="24">
        <v>0.5</v>
      </c>
      <c r="Y51" s="24">
        <v>0.9</v>
      </c>
      <c r="Z51" s="24">
        <v>0.04</v>
      </c>
      <c r="AA51" s="24">
        <v>0</v>
      </c>
      <c r="AB51" s="24">
        <v>0.4</v>
      </c>
      <c r="AC51" s="24">
        <v>0.09</v>
      </c>
      <c r="AD51" s="24">
        <v>0.01</v>
      </c>
      <c r="AE51" s="24">
        <v>0</v>
      </c>
      <c r="AF51" s="24">
        <v>0</v>
      </c>
      <c r="AG51" s="24">
        <v>0</v>
      </c>
      <c r="AH51" s="24">
        <v>0.01</v>
      </c>
      <c r="AI51" s="24">
        <v>0.7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179.5</v>
      </c>
      <c r="CD51" s="24">
        <v>7.0000000000000007E-2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4.3899999999999997</v>
      </c>
      <c r="CP51" s="24">
        <v>0</v>
      </c>
    </row>
    <row r="52" spans="1:94" s="24" customFormat="1" x14ac:dyDescent="0.25">
      <c r="A52" s="24" t="str">
        <f>"-"</f>
        <v>-</v>
      </c>
      <c r="B52" s="25" t="s">
        <v>93</v>
      </c>
      <c r="C52" s="24" t="str">
        <f>"30"</f>
        <v>30</v>
      </c>
      <c r="D52" s="24">
        <v>1.98</v>
      </c>
      <c r="E52" s="24">
        <v>0</v>
      </c>
      <c r="F52" s="24">
        <v>0.2</v>
      </c>
      <c r="G52" s="24">
        <v>0.2</v>
      </c>
      <c r="H52" s="24">
        <v>14.07</v>
      </c>
      <c r="I52" s="24">
        <v>67.170299999999997</v>
      </c>
      <c r="J52" s="24">
        <v>0</v>
      </c>
      <c r="K52" s="24">
        <v>0</v>
      </c>
      <c r="L52" s="24">
        <v>0</v>
      </c>
      <c r="M52" s="24">
        <v>0</v>
      </c>
      <c r="N52" s="24">
        <v>0.33</v>
      </c>
      <c r="O52" s="24">
        <v>13.68</v>
      </c>
      <c r="P52" s="24">
        <v>0.06</v>
      </c>
      <c r="Q52" s="24">
        <v>0</v>
      </c>
      <c r="R52" s="24">
        <v>0</v>
      </c>
      <c r="S52" s="24">
        <v>0</v>
      </c>
      <c r="T52" s="24">
        <v>0.54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152.69</v>
      </c>
      <c r="AN52" s="24">
        <v>50.63</v>
      </c>
      <c r="AO52" s="24">
        <v>30.02</v>
      </c>
      <c r="AP52" s="24">
        <v>60.03</v>
      </c>
      <c r="AQ52" s="24">
        <v>22.71</v>
      </c>
      <c r="AR52" s="24">
        <v>108.58</v>
      </c>
      <c r="AS52" s="24">
        <v>67.34</v>
      </c>
      <c r="AT52" s="24">
        <v>93.96</v>
      </c>
      <c r="AU52" s="24">
        <v>77.52</v>
      </c>
      <c r="AV52" s="24">
        <v>40.72</v>
      </c>
      <c r="AW52" s="24">
        <v>72.040000000000006</v>
      </c>
      <c r="AX52" s="24">
        <v>602.39</v>
      </c>
      <c r="AY52" s="24">
        <v>0</v>
      </c>
      <c r="AZ52" s="24">
        <v>196.27</v>
      </c>
      <c r="BA52" s="24">
        <v>85.35</v>
      </c>
      <c r="BB52" s="24">
        <v>56.64</v>
      </c>
      <c r="BC52" s="24">
        <v>44.89</v>
      </c>
      <c r="BD52" s="24">
        <v>0</v>
      </c>
      <c r="BE52" s="24">
        <v>0</v>
      </c>
      <c r="BF52" s="24">
        <v>0</v>
      </c>
      <c r="BG52" s="24">
        <v>0</v>
      </c>
      <c r="BH52" s="24">
        <v>0</v>
      </c>
      <c r="BI52" s="24">
        <v>0</v>
      </c>
      <c r="BJ52" s="24">
        <v>0</v>
      </c>
      <c r="BK52" s="24">
        <v>0.02</v>
      </c>
      <c r="BL52" s="24">
        <v>0</v>
      </c>
      <c r="BM52" s="24">
        <v>0</v>
      </c>
      <c r="BN52" s="24">
        <v>0</v>
      </c>
      <c r="BO52" s="24">
        <v>0</v>
      </c>
      <c r="BP52" s="24">
        <v>0</v>
      </c>
      <c r="BQ52" s="24">
        <v>0</v>
      </c>
      <c r="BR52" s="24">
        <v>0</v>
      </c>
      <c r="BS52" s="24">
        <v>0.02</v>
      </c>
      <c r="BT52" s="24">
        <v>0</v>
      </c>
      <c r="BU52" s="24">
        <v>0</v>
      </c>
      <c r="BV52" s="24">
        <v>0.08</v>
      </c>
      <c r="BW52" s="24">
        <v>0</v>
      </c>
      <c r="BX52" s="24">
        <v>0</v>
      </c>
      <c r="BY52" s="24">
        <v>0</v>
      </c>
      <c r="BZ52" s="24">
        <v>0</v>
      </c>
      <c r="CA52" s="24">
        <v>0</v>
      </c>
      <c r="CB52" s="24">
        <v>11.73</v>
      </c>
      <c r="CD52" s="24">
        <v>0</v>
      </c>
      <c r="CF52" s="24">
        <v>0</v>
      </c>
      <c r="CG52" s="24">
        <v>0</v>
      </c>
      <c r="CH52" s="24">
        <v>0</v>
      </c>
      <c r="CI52" s="24">
        <v>0</v>
      </c>
      <c r="CJ52" s="24">
        <v>0</v>
      </c>
      <c r="CK52" s="24">
        <v>0</v>
      </c>
      <c r="CL52" s="24">
        <v>0</v>
      </c>
      <c r="CM52" s="24">
        <v>0</v>
      </c>
      <c r="CN52" s="24">
        <v>0</v>
      </c>
      <c r="CO52" s="24">
        <v>0</v>
      </c>
      <c r="CP52" s="24">
        <v>0</v>
      </c>
    </row>
    <row r="53" spans="1:94" s="24" customFormat="1" x14ac:dyDescent="0.25">
      <c r="A53" s="24" t="str">
        <f>"-"</f>
        <v>-</v>
      </c>
      <c r="B53" s="25" t="s">
        <v>119</v>
      </c>
      <c r="C53" s="24" t="str">
        <f>"10"</f>
        <v>10</v>
      </c>
      <c r="D53" s="24">
        <v>0.08</v>
      </c>
      <c r="E53" s="24">
        <v>0.08</v>
      </c>
      <c r="F53" s="24">
        <v>7.25</v>
      </c>
      <c r="G53" s="24">
        <v>0</v>
      </c>
      <c r="H53" s="24">
        <v>0.13</v>
      </c>
      <c r="I53" s="24">
        <v>66.063999999999993</v>
      </c>
      <c r="J53" s="24">
        <v>4.71</v>
      </c>
      <c r="K53" s="24">
        <v>0.22</v>
      </c>
      <c r="L53" s="24">
        <v>0</v>
      </c>
      <c r="M53" s="24">
        <v>0</v>
      </c>
      <c r="N53" s="24">
        <v>0.13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0.14000000000000001</v>
      </c>
      <c r="U53" s="24">
        <v>1.5</v>
      </c>
      <c r="V53" s="24">
        <v>3</v>
      </c>
      <c r="W53" s="24">
        <v>2.4</v>
      </c>
      <c r="X53" s="24">
        <v>0</v>
      </c>
      <c r="Y53" s="24">
        <v>3</v>
      </c>
      <c r="Z53" s="24">
        <v>0.02</v>
      </c>
      <c r="AA53" s="24">
        <v>40</v>
      </c>
      <c r="AB53" s="24">
        <v>30</v>
      </c>
      <c r="AC53" s="24">
        <v>45</v>
      </c>
      <c r="AD53" s="24">
        <v>0.1</v>
      </c>
      <c r="AE53" s="24">
        <v>0</v>
      </c>
      <c r="AF53" s="24">
        <v>0.01</v>
      </c>
      <c r="AG53" s="24">
        <v>0.01</v>
      </c>
      <c r="AH53" s="24">
        <v>0.02</v>
      </c>
      <c r="AI53" s="24">
        <v>0</v>
      </c>
      <c r="AJ53" s="24">
        <v>0</v>
      </c>
      <c r="AK53" s="24">
        <v>4.2</v>
      </c>
      <c r="AL53" s="24">
        <v>4.0999999999999996</v>
      </c>
      <c r="AM53" s="24">
        <v>7.6</v>
      </c>
      <c r="AN53" s="24">
        <v>4.5</v>
      </c>
      <c r="AO53" s="24">
        <v>1.7</v>
      </c>
      <c r="AP53" s="24">
        <v>4.7</v>
      </c>
      <c r="AQ53" s="24">
        <v>4.3</v>
      </c>
      <c r="AR53" s="24">
        <v>4.2</v>
      </c>
      <c r="AS53" s="24">
        <v>3.6</v>
      </c>
      <c r="AT53" s="24">
        <v>2.6</v>
      </c>
      <c r="AU53" s="24">
        <v>5.7</v>
      </c>
      <c r="AV53" s="24">
        <v>3.5</v>
      </c>
      <c r="AW53" s="24">
        <v>2.4</v>
      </c>
      <c r="AX53" s="24">
        <v>14.2</v>
      </c>
      <c r="AY53" s="24">
        <v>0</v>
      </c>
      <c r="AZ53" s="24">
        <v>4.8</v>
      </c>
      <c r="BA53" s="24">
        <v>5.4</v>
      </c>
      <c r="BB53" s="24">
        <v>4.2</v>
      </c>
      <c r="BC53" s="24">
        <v>1</v>
      </c>
      <c r="BD53" s="24">
        <v>0.27</v>
      </c>
      <c r="BE53" s="24">
        <v>0.12</v>
      </c>
      <c r="BF53" s="24">
        <v>7.0000000000000007E-2</v>
      </c>
      <c r="BG53" s="24">
        <v>0.15</v>
      </c>
      <c r="BH53" s="24">
        <v>0.17</v>
      </c>
      <c r="BI53" s="24">
        <v>0.79</v>
      </c>
      <c r="BJ53" s="24">
        <v>0</v>
      </c>
      <c r="BK53" s="24">
        <v>2.21</v>
      </c>
      <c r="BL53" s="24">
        <v>0</v>
      </c>
      <c r="BM53" s="24">
        <v>0.68</v>
      </c>
      <c r="BN53" s="24">
        <v>0</v>
      </c>
      <c r="BO53" s="24">
        <v>0</v>
      </c>
      <c r="BP53" s="24">
        <v>0</v>
      </c>
      <c r="BQ53" s="24">
        <v>0.15</v>
      </c>
      <c r="BR53" s="24">
        <v>0.23</v>
      </c>
      <c r="BS53" s="24">
        <v>1.8</v>
      </c>
      <c r="BT53" s="24">
        <v>0</v>
      </c>
      <c r="BU53" s="24">
        <v>0</v>
      </c>
      <c r="BV53" s="24">
        <v>0.09</v>
      </c>
      <c r="BW53" s="24">
        <v>0.01</v>
      </c>
      <c r="BX53" s="24">
        <v>0</v>
      </c>
      <c r="BY53" s="24">
        <v>0</v>
      </c>
      <c r="BZ53" s="24">
        <v>0</v>
      </c>
      <c r="CA53" s="24">
        <v>0</v>
      </c>
      <c r="CB53" s="24">
        <v>2.5</v>
      </c>
      <c r="CD53" s="24">
        <v>45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</row>
    <row r="54" spans="1:94" s="26" customFormat="1" x14ac:dyDescent="0.25">
      <c r="A54" s="26" t="str">
        <f>""</f>
        <v/>
      </c>
      <c r="B54" s="27" t="s">
        <v>94</v>
      </c>
      <c r="C54" s="26" t="str">
        <f>"100"</f>
        <v>100</v>
      </c>
      <c r="D54" s="26">
        <v>0.03</v>
      </c>
      <c r="E54" s="26">
        <v>0</v>
      </c>
      <c r="F54" s="26">
        <v>0.02</v>
      </c>
      <c r="G54" s="26">
        <v>0</v>
      </c>
      <c r="H54" s="26">
        <v>0</v>
      </c>
      <c r="I54" s="26">
        <v>0.30369041000000002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D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</row>
    <row r="55" spans="1:94" s="30" customFormat="1" x14ac:dyDescent="0.25">
      <c r="B55" s="31" t="s">
        <v>95</v>
      </c>
      <c r="D55" s="30">
        <v>8.17</v>
      </c>
      <c r="E55" s="30">
        <v>2.4300000000000002</v>
      </c>
      <c r="F55" s="30">
        <v>12.75</v>
      </c>
      <c r="G55" s="30">
        <v>0.74</v>
      </c>
      <c r="H55" s="30">
        <v>52.43</v>
      </c>
      <c r="I55" s="30">
        <v>353.12</v>
      </c>
      <c r="J55" s="30">
        <v>8.35</v>
      </c>
      <c r="K55" s="30">
        <v>0.31</v>
      </c>
      <c r="L55" s="30">
        <v>0</v>
      </c>
      <c r="M55" s="30">
        <v>0</v>
      </c>
      <c r="N55" s="30">
        <v>12.4</v>
      </c>
      <c r="O55" s="30">
        <v>36.9</v>
      </c>
      <c r="P55" s="30">
        <v>3.13</v>
      </c>
      <c r="Q55" s="30">
        <v>0</v>
      </c>
      <c r="R55" s="30">
        <v>0</v>
      </c>
      <c r="S55" s="30">
        <v>0.33</v>
      </c>
      <c r="T55" s="30">
        <v>2.62</v>
      </c>
      <c r="U55" s="30">
        <v>358.34</v>
      </c>
      <c r="V55" s="30">
        <v>186.38</v>
      </c>
      <c r="W55" s="30">
        <v>120.41</v>
      </c>
      <c r="X55" s="30">
        <v>27.8</v>
      </c>
      <c r="Y55" s="30">
        <v>187.47</v>
      </c>
      <c r="Z55" s="30">
        <v>0.79</v>
      </c>
      <c r="AA55" s="30">
        <v>59.2</v>
      </c>
      <c r="AB55" s="30">
        <v>46.4</v>
      </c>
      <c r="AC55" s="30">
        <v>80.69</v>
      </c>
      <c r="AD55" s="30">
        <v>0.75</v>
      </c>
      <c r="AE55" s="30">
        <v>0.1</v>
      </c>
      <c r="AF55" s="30">
        <v>0.14000000000000001</v>
      </c>
      <c r="AG55" s="30">
        <v>0.94</v>
      </c>
      <c r="AH55" s="30">
        <v>2.56</v>
      </c>
      <c r="AI55" s="30">
        <v>1.1200000000000001</v>
      </c>
      <c r="AJ55" s="30">
        <v>0</v>
      </c>
      <c r="AK55" s="30">
        <v>128.36000000000001</v>
      </c>
      <c r="AL55" s="30">
        <v>126.71</v>
      </c>
      <c r="AM55" s="30">
        <v>562.45000000000005</v>
      </c>
      <c r="AN55" s="30">
        <v>355.37</v>
      </c>
      <c r="AO55" s="30">
        <v>148.16</v>
      </c>
      <c r="AP55" s="30">
        <v>258.26</v>
      </c>
      <c r="AQ55" s="30">
        <v>106.08</v>
      </c>
      <c r="AR55" s="30">
        <v>419.67</v>
      </c>
      <c r="AS55" s="30">
        <v>224.57</v>
      </c>
      <c r="AT55" s="30">
        <v>281.77999999999997</v>
      </c>
      <c r="AU55" s="30">
        <v>324.12</v>
      </c>
      <c r="AV55" s="30">
        <v>132.01</v>
      </c>
      <c r="AW55" s="30">
        <v>229.5</v>
      </c>
      <c r="AX55" s="30">
        <v>1522.45</v>
      </c>
      <c r="AY55" s="30">
        <v>0</v>
      </c>
      <c r="AZ55" s="30">
        <v>695.44</v>
      </c>
      <c r="BA55" s="30">
        <v>239.42</v>
      </c>
      <c r="BB55" s="30">
        <v>313.58</v>
      </c>
      <c r="BC55" s="30">
        <v>141.02000000000001</v>
      </c>
      <c r="BD55" s="30">
        <v>0.36</v>
      </c>
      <c r="BE55" s="30">
        <v>0.17</v>
      </c>
      <c r="BF55" s="30">
        <v>0.09</v>
      </c>
      <c r="BG55" s="30">
        <v>0.2</v>
      </c>
      <c r="BH55" s="30">
        <v>0.23</v>
      </c>
      <c r="BI55" s="30">
        <v>1.07</v>
      </c>
      <c r="BJ55" s="30">
        <v>0</v>
      </c>
      <c r="BK55" s="30">
        <v>3.01</v>
      </c>
      <c r="BL55" s="30">
        <v>0</v>
      </c>
      <c r="BM55" s="30">
        <v>0.92</v>
      </c>
      <c r="BN55" s="30">
        <v>0</v>
      </c>
      <c r="BO55" s="30">
        <v>0</v>
      </c>
      <c r="BP55" s="30">
        <v>0</v>
      </c>
      <c r="BQ55" s="30">
        <v>0.21</v>
      </c>
      <c r="BR55" s="30">
        <v>0.32</v>
      </c>
      <c r="BS55" s="30">
        <v>2.4500000000000002</v>
      </c>
      <c r="BT55" s="30">
        <v>0</v>
      </c>
      <c r="BU55" s="30">
        <v>0</v>
      </c>
      <c r="BV55" s="30">
        <v>0.21</v>
      </c>
      <c r="BW55" s="30">
        <v>0.01</v>
      </c>
      <c r="BX55" s="30">
        <v>0</v>
      </c>
      <c r="BY55" s="30">
        <v>0</v>
      </c>
      <c r="BZ55" s="30">
        <v>0</v>
      </c>
      <c r="CA55" s="30">
        <v>0</v>
      </c>
      <c r="CB55" s="30">
        <v>371.05</v>
      </c>
      <c r="CC55" s="30">
        <f>$I$55/$I$66*100</f>
        <v>29.69840709155439</v>
      </c>
      <c r="CD55" s="30">
        <v>66.930000000000007</v>
      </c>
      <c r="CF55" s="30">
        <v>0</v>
      </c>
      <c r="CG55" s="30">
        <v>0</v>
      </c>
      <c r="CH55" s="30">
        <v>0</v>
      </c>
      <c r="CI55" s="30">
        <v>0</v>
      </c>
      <c r="CJ55" s="30">
        <v>0</v>
      </c>
      <c r="CK55" s="30">
        <v>0</v>
      </c>
      <c r="CL55" s="30">
        <v>0</v>
      </c>
      <c r="CM55" s="30">
        <v>0</v>
      </c>
      <c r="CN55" s="30">
        <v>0</v>
      </c>
      <c r="CO55" s="30">
        <v>8.39</v>
      </c>
      <c r="CP55" s="30">
        <v>0.8</v>
      </c>
    </row>
    <row r="56" spans="1:94" x14ac:dyDescent="0.25">
      <c r="B56" s="23" t="s">
        <v>96</v>
      </c>
    </row>
    <row r="57" spans="1:94" s="24" customFormat="1" ht="31.5" x14ac:dyDescent="0.25">
      <c r="A57" s="24" t="str">
        <f>"16/2"</f>
        <v>16/2</v>
      </c>
      <c r="B57" s="25" t="s">
        <v>120</v>
      </c>
      <c r="C57" s="24" t="str">
        <f>"250"</f>
        <v>250</v>
      </c>
      <c r="D57" s="24">
        <v>6.03</v>
      </c>
      <c r="E57" s="24">
        <v>0</v>
      </c>
      <c r="F57" s="24">
        <v>5.49</v>
      </c>
      <c r="G57" s="24">
        <v>5.49</v>
      </c>
      <c r="H57" s="24">
        <v>23.94</v>
      </c>
      <c r="I57" s="24">
        <v>164.07036000000002</v>
      </c>
      <c r="J57" s="24">
        <v>0.73</v>
      </c>
      <c r="K57" s="24">
        <v>3.25</v>
      </c>
      <c r="L57" s="24">
        <v>0</v>
      </c>
      <c r="M57" s="24">
        <v>0</v>
      </c>
      <c r="N57" s="24">
        <v>3.08</v>
      </c>
      <c r="O57" s="24">
        <v>17.43</v>
      </c>
      <c r="P57" s="24">
        <v>3.43</v>
      </c>
      <c r="Q57" s="24">
        <v>0</v>
      </c>
      <c r="R57" s="24">
        <v>0</v>
      </c>
      <c r="S57" s="24">
        <v>0.18</v>
      </c>
      <c r="T57" s="24">
        <v>1.93</v>
      </c>
      <c r="U57" s="24">
        <v>203.05</v>
      </c>
      <c r="V57" s="24">
        <v>538.30999999999995</v>
      </c>
      <c r="W57" s="24">
        <v>31.39</v>
      </c>
      <c r="X57" s="24">
        <v>36.32</v>
      </c>
      <c r="Y57" s="24">
        <v>87.98</v>
      </c>
      <c r="Z57" s="24">
        <v>2.08</v>
      </c>
      <c r="AA57" s="24">
        <v>0</v>
      </c>
      <c r="AB57" s="24">
        <v>1363.05</v>
      </c>
      <c r="AC57" s="24">
        <v>252.28</v>
      </c>
      <c r="AD57" s="24">
        <v>2.4300000000000002</v>
      </c>
      <c r="AE57" s="24">
        <v>0.23</v>
      </c>
      <c r="AF57" s="24">
        <v>0.08</v>
      </c>
      <c r="AG57" s="24">
        <v>1.22</v>
      </c>
      <c r="AH57" s="24">
        <v>2.75</v>
      </c>
      <c r="AI57" s="24">
        <v>5.65</v>
      </c>
      <c r="AJ57" s="24">
        <v>0</v>
      </c>
      <c r="AK57" s="24">
        <v>197.96</v>
      </c>
      <c r="AL57" s="24">
        <v>213.64</v>
      </c>
      <c r="AM57" s="24">
        <v>359.42</v>
      </c>
      <c r="AN57" s="24">
        <v>345.21</v>
      </c>
      <c r="AO57" s="24">
        <v>47.41</v>
      </c>
      <c r="AP57" s="24">
        <v>193.06</v>
      </c>
      <c r="AQ57" s="24">
        <v>64.19</v>
      </c>
      <c r="AR57" s="24">
        <v>226.87</v>
      </c>
      <c r="AS57" s="24">
        <v>219.77</v>
      </c>
      <c r="AT57" s="24">
        <v>419.77</v>
      </c>
      <c r="AU57" s="24">
        <v>495.91</v>
      </c>
      <c r="AV57" s="24">
        <v>100.47</v>
      </c>
      <c r="AW57" s="24">
        <v>214.87</v>
      </c>
      <c r="AX57" s="24">
        <v>785.46</v>
      </c>
      <c r="AY57" s="24">
        <v>0</v>
      </c>
      <c r="AZ57" s="24">
        <v>151.41</v>
      </c>
      <c r="BA57" s="24">
        <v>184.64</v>
      </c>
      <c r="BB57" s="24">
        <v>155.82</v>
      </c>
      <c r="BC57" s="24">
        <v>58.43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0.39</v>
      </c>
      <c r="BL57" s="24">
        <v>0</v>
      </c>
      <c r="BM57" s="24">
        <v>0.28999999999999998</v>
      </c>
      <c r="BN57" s="24">
        <v>0.02</v>
      </c>
      <c r="BO57" s="24">
        <v>0.03</v>
      </c>
      <c r="BP57" s="24">
        <v>0</v>
      </c>
      <c r="BQ57" s="24">
        <v>0</v>
      </c>
      <c r="BR57" s="24">
        <v>0</v>
      </c>
      <c r="BS57" s="24">
        <v>1.33</v>
      </c>
      <c r="BT57" s="24">
        <v>0</v>
      </c>
      <c r="BU57" s="24">
        <v>0</v>
      </c>
      <c r="BV57" s="24">
        <v>3.13</v>
      </c>
      <c r="BW57" s="24">
        <v>0.02</v>
      </c>
      <c r="BX57" s="24">
        <v>0</v>
      </c>
      <c r="BY57" s="24">
        <v>0</v>
      </c>
      <c r="BZ57" s="24">
        <v>0</v>
      </c>
      <c r="CA57" s="24">
        <v>0</v>
      </c>
      <c r="CB57" s="24">
        <v>241.53</v>
      </c>
      <c r="CD57" s="24">
        <v>227.18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0.5</v>
      </c>
    </row>
    <row r="58" spans="1:94" s="24" customFormat="1" ht="31.5" x14ac:dyDescent="0.25">
      <c r="A58" s="24" t="str">
        <f>"41/2"</f>
        <v>41/2</v>
      </c>
      <c r="B58" s="25" t="s">
        <v>121</v>
      </c>
      <c r="C58" s="24" t="str">
        <f>"30"</f>
        <v>30</v>
      </c>
      <c r="D58" s="24">
        <v>5.13</v>
      </c>
      <c r="E58" s="24">
        <v>4.78</v>
      </c>
      <c r="F58" s="24">
        <v>10.17</v>
      </c>
      <c r="G58" s="24">
        <v>0</v>
      </c>
      <c r="H58" s="24">
        <v>0.36</v>
      </c>
      <c r="I58" s="24">
        <v>113.29927500000001</v>
      </c>
      <c r="J58" s="24">
        <v>4.16</v>
      </c>
      <c r="K58" s="24">
        <v>0</v>
      </c>
      <c r="L58" s="24">
        <v>0</v>
      </c>
      <c r="M58" s="24">
        <v>0</v>
      </c>
      <c r="N58" s="24">
        <v>0.26</v>
      </c>
      <c r="O58" s="24">
        <v>0</v>
      </c>
      <c r="P58" s="24">
        <v>0.09</v>
      </c>
      <c r="Q58" s="24">
        <v>0</v>
      </c>
      <c r="R58" s="24">
        <v>0</v>
      </c>
      <c r="S58" s="24">
        <v>0.01</v>
      </c>
      <c r="T58" s="24">
        <v>0.67</v>
      </c>
      <c r="U58" s="24">
        <v>84.17</v>
      </c>
      <c r="V58" s="24">
        <v>59.29</v>
      </c>
      <c r="W58" s="24">
        <v>4.88</v>
      </c>
      <c r="X58" s="24">
        <v>6.84</v>
      </c>
      <c r="Y58" s="24">
        <v>45.01</v>
      </c>
      <c r="Z58" s="24">
        <v>0.56000000000000005</v>
      </c>
      <c r="AA58" s="24">
        <v>3.75</v>
      </c>
      <c r="AB58" s="24">
        <v>1.8</v>
      </c>
      <c r="AC58" s="24">
        <v>7.8</v>
      </c>
      <c r="AD58" s="24">
        <v>0.16</v>
      </c>
      <c r="AE58" s="24">
        <v>0.1</v>
      </c>
      <c r="AF58" s="24">
        <v>0.04</v>
      </c>
      <c r="AG58" s="24">
        <v>0.73</v>
      </c>
      <c r="AH58" s="24">
        <v>2.12</v>
      </c>
      <c r="AI58" s="24">
        <v>0.09</v>
      </c>
      <c r="AJ58" s="24">
        <v>0</v>
      </c>
      <c r="AK58" s="24">
        <v>258.02999999999997</v>
      </c>
      <c r="AL58" s="24">
        <v>219.83</v>
      </c>
      <c r="AM58" s="24">
        <v>362.67</v>
      </c>
      <c r="AN58" s="24">
        <v>409.09</v>
      </c>
      <c r="AO58" s="24">
        <v>117.64</v>
      </c>
      <c r="AP58" s="24">
        <v>219.54</v>
      </c>
      <c r="AQ58" s="24">
        <v>64.81</v>
      </c>
      <c r="AR58" s="24">
        <v>197.69</v>
      </c>
      <c r="AS58" s="24">
        <v>259.19</v>
      </c>
      <c r="AT58" s="24">
        <v>294.18</v>
      </c>
      <c r="AU58" s="24">
        <v>443.67</v>
      </c>
      <c r="AV58" s="24">
        <v>187.72</v>
      </c>
      <c r="AW58" s="24">
        <v>227.03</v>
      </c>
      <c r="AX58" s="24">
        <v>738.43</v>
      </c>
      <c r="AY58" s="24">
        <v>53.16</v>
      </c>
      <c r="AZ58" s="24">
        <v>212.52</v>
      </c>
      <c r="BA58" s="24">
        <v>214.77</v>
      </c>
      <c r="BB58" s="24">
        <v>174.31</v>
      </c>
      <c r="BC58" s="24">
        <v>64.73</v>
      </c>
      <c r="BD58" s="24">
        <v>0</v>
      </c>
      <c r="BE58" s="24">
        <v>0</v>
      </c>
      <c r="BF58" s="24">
        <v>0</v>
      </c>
      <c r="BG58" s="24">
        <v>0</v>
      </c>
      <c r="BH58" s="24">
        <v>0</v>
      </c>
      <c r="BI58" s="24">
        <v>0</v>
      </c>
      <c r="BJ58" s="24">
        <v>0</v>
      </c>
      <c r="BK58" s="24">
        <v>0</v>
      </c>
      <c r="BL58" s="24">
        <v>0</v>
      </c>
      <c r="BM58" s="24">
        <v>0</v>
      </c>
      <c r="BN58" s="24">
        <v>0</v>
      </c>
      <c r="BO58" s="24">
        <v>0</v>
      </c>
      <c r="BP58" s="24">
        <v>0</v>
      </c>
      <c r="BQ58" s="24">
        <v>0</v>
      </c>
      <c r="BR58" s="24">
        <v>0</v>
      </c>
      <c r="BS58" s="24">
        <v>0</v>
      </c>
      <c r="BT58" s="24">
        <v>0</v>
      </c>
      <c r="BU58" s="24">
        <v>0</v>
      </c>
      <c r="BV58" s="24">
        <v>0</v>
      </c>
      <c r="BW58" s="24">
        <v>0</v>
      </c>
      <c r="BX58" s="24">
        <v>0</v>
      </c>
      <c r="BY58" s="24">
        <v>0</v>
      </c>
      <c r="BZ58" s="24">
        <v>0</v>
      </c>
      <c r="CA58" s="24">
        <v>0</v>
      </c>
      <c r="CB58" s="24">
        <v>25.57</v>
      </c>
      <c r="CD58" s="24">
        <v>4.05</v>
      </c>
      <c r="CF58" s="24">
        <v>0</v>
      </c>
      <c r="CG58" s="24">
        <v>0</v>
      </c>
      <c r="CH58" s="24">
        <v>0</v>
      </c>
      <c r="CI58" s="24">
        <v>0</v>
      </c>
      <c r="CJ58" s="24">
        <v>0</v>
      </c>
      <c r="CK58" s="24">
        <v>0</v>
      </c>
      <c r="CL58" s="24">
        <v>0</v>
      </c>
      <c r="CM58" s="24">
        <v>0</v>
      </c>
      <c r="CN58" s="24">
        <v>0</v>
      </c>
      <c r="CO58" s="24">
        <v>0</v>
      </c>
      <c r="CP58" s="24">
        <v>0.3</v>
      </c>
    </row>
    <row r="59" spans="1:94" s="24" customFormat="1" ht="31.5" x14ac:dyDescent="0.25">
      <c r="A59" s="24" t="str">
        <f>"5/9"</f>
        <v>5/9</v>
      </c>
      <c r="B59" s="25" t="s">
        <v>122</v>
      </c>
      <c r="C59" s="24" t="str">
        <f>"90"</f>
        <v>90</v>
      </c>
      <c r="D59" s="24">
        <v>13.35</v>
      </c>
      <c r="E59" s="24">
        <v>12.14</v>
      </c>
      <c r="F59" s="24">
        <v>11.19</v>
      </c>
      <c r="G59" s="24">
        <v>1.43</v>
      </c>
      <c r="H59" s="24">
        <v>8.36</v>
      </c>
      <c r="I59" s="24">
        <v>187.82568900000001</v>
      </c>
      <c r="J59" s="24">
        <v>3.61</v>
      </c>
      <c r="K59" s="24">
        <v>1.17</v>
      </c>
      <c r="L59" s="24">
        <v>0</v>
      </c>
      <c r="M59" s="24">
        <v>0</v>
      </c>
      <c r="N59" s="24">
        <v>1.22</v>
      </c>
      <c r="O59" s="24">
        <v>7</v>
      </c>
      <c r="P59" s="24">
        <v>0.13</v>
      </c>
      <c r="Q59" s="24">
        <v>0</v>
      </c>
      <c r="R59" s="24">
        <v>0</v>
      </c>
      <c r="S59" s="24">
        <v>0.02</v>
      </c>
      <c r="T59" s="24">
        <v>1.37</v>
      </c>
      <c r="U59" s="24">
        <v>345.41</v>
      </c>
      <c r="V59" s="24">
        <v>141.51</v>
      </c>
      <c r="W59" s="24">
        <v>35.96</v>
      </c>
      <c r="X59" s="24">
        <v>14.23</v>
      </c>
      <c r="Y59" s="24">
        <v>113.57</v>
      </c>
      <c r="Z59" s="24">
        <v>1.0900000000000001</v>
      </c>
      <c r="AA59" s="24">
        <v>40.9</v>
      </c>
      <c r="AB59" s="24">
        <v>8.91</v>
      </c>
      <c r="AC59" s="24">
        <v>52.9</v>
      </c>
      <c r="AD59" s="24">
        <v>1.1299999999999999</v>
      </c>
      <c r="AE59" s="24">
        <v>0.05</v>
      </c>
      <c r="AF59" s="24">
        <v>0.12</v>
      </c>
      <c r="AG59" s="24">
        <v>4.6399999999999997</v>
      </c>
      <c r="AH59" s="24">
        <v>8.51</v>
      </c>
      <c r="AI59" s="24">
        <v>0.3</v>
      </c>
      <c r="AJ59" s="24">
        <v>0</v>
      </c>
      <c r="AK59" s="24">
        <v>34.840000000000003</v>
      </c>
      <c r="AL59" s="24">
        <v>34.409999999999997</v>
      </c>
      <c r="AM59" s="24">
        <v>124.02</v>
      </c>
      <c r="AN59" s="24">
        <v>69.02</v>
      </c>
      <c r="AO59" s="24">
        <v>28.6</v>
      </c>
      <c r="AP59" s="24">
        <v>53.35</v>
      </c>
      <c r="AQ59" s="24">
        <v>18.86</v>
      </c>
      <c r="AR59" s="24">
        <v>77.45</v>
      </c>
      <c r="AS59" s="24">
        <v>28.68</v>
      </c>
      <c r="AT59" s="24">
        <v>40.01</v>
      </c>
      <c r="AU59" s="24">
        <v>33.01</v>
      </c>
      <c r="AV59" s="24">
        <v>17.34</v>
      </c>
      <c r="AW59" s="24">
        <v>30.68</v>
      </c>
      <c r="AX59" s="24">
        <v>256.52999999999997</v>
      </c>
      <c r="AY59" s="24">
        <v>0</v>
      </c>
      <c r="AZ59" s="24">
        <v>83.58</v>
      </c>
      <c r="BA59" s="24">
        <v>36.35</v>
      </c>
      <c r="BB59" s="24">
        <v>63.45</v>
      </c>
      <c r="BC59" s="24">
        <v>24.68</v>
      </c>
      <c r="BD59" s="24">
        <v>0</v>
      </c>
      <c r="BE59" s="24">
        <v>0</v>
      </c>
      <c r="BF59" s="24">
        <v>0</v>
      </c>
      <c r="BG59" s="24">
        <v>0</v>
      </c>
      <c r="BH59" s="24">
        <v>0</v>
      </c>
      <c r="BI59" s="24">
        <v>0</v>
      </c>
      <c r="BJ59" s="24">
        <v>0</v>
      </c>
      <c r="BK59" s="24">
        <v>0.09</v>
      </c>
      <c r="BL59" s="24">
        <v>0</v>
      </c>
      <c r="BM59" s="24">
        <v>0.06</v>
      </c>
      <c r="BN59" s="24">
        <v>0</v>
      </c>
      <c r="BO59" s="24">
        <v>0.01</v>
      </c>
      <c r="BP59" s="24">
        <v>0</v>
      </c>
      <c r="BQ59" s="24">
        <v>0</v>
      </c>
      <c r="BR59" s="24">
        <v>0</v>
      </c>
      <c r="BS59" s="24">
        <v>0.33</v>
      </c>
      <c r="BT59" s="24">
        <v>0</v>
      </c>
      <c r="BU59" s="24">
        <v>0</v>
      </c>
      <c r="BV59" s="24">
        <v>0.83</v>
      </c>
      <c r="BW59" s="24">
        <v>0</v>
      </c>
      <c r="BX59" s="24">
        <v>0</v>
      </c>
      <c r="BY59" s="24">
        <v>0</v>
      </c>
      <c r="BZ59" s="24">
        <v>0</v>
      </c>
      <c r="CA59" s="24">
        <v>0</v>
      </c>
      <c r="CB59" s="24">
        <v>66.66</v>
      </c>
      <c r="CD59" s="24">
        <v>42.38</v>
      </c>
      <c r="CF59" s="24">
        <v>0</v>
      </c>
      <c r="CG59" s="24">
        <v>0</v>
      </c>
      <c r="CH59" s="24">
        <v>0</v>
      </c>
      <c r="CI59" s="24">
        <v>0</v>
      </c>
      <c r="CJ59" s="24">
        <v>0</v>
      </c>
      <c r="CK59" s="24">
        <v>0</v>
      </c>
      <c r="CL59" s="24">
        <v>0</v>
      </c>
      <c r="CM59" s="24">
        <v>0</v>
      </c>
      <c r="CN59" s="24">
        <v>0</v>
      </c>
      <c r="CO59" s="24">
        <v>0</v>
      </c>
      <c r="CP59" s="24">
        <v>0.45</v>
      </c>
    </row>
    <row r="60" spans="1:94" s="24" customFormat="1" ht="31.5" x14ac:dyDescent="0.25">
      <c r="A60" s="24" t="str">
        <f>"12/3"</f>
        <v>12/3</v>
      </c>
      <c r="B60" s="25" t="s">
        <v>123</v>
      </c>
      <c r="C60" s="24" t="str">
        <f>"150"</f>
        <v>150</v>
      </c>
      <c r="D60" s="24">
        <v>3.22</v>
      </c>
      <c r="E60" s="24">
        <v>0</v>
      </c>
      <c r="F60" s="24">
        <v>2.82</v>
      </c>
      <c r="G60" s="24">
        <v>3.21</v>
      </c>
      <c r="H60" s="24">
        <v>15.71</v>
      </c>
      <c r="I60" s="24">
        <v>92.997524999999996</v>
      </c>
      <c r="J60" s="24">
        <v>0.38</v>
      </c>
      <c r="K60" s="24">
        <v>1.95</v>
      </c>
      <c r="L60" s="24">
        <v>0</v>
      </c>
      <c r="M60" s="24">
        <v>0</v>
      </c>
      <c r="N60" s="24">
        <v>11.73</v>
      </c>
      <c r="O60" s="24">
        <v>0.2</v>
      </c>
      <c r="P60" s="24">
        <v>3.78</v>
      </c>
      <c r="Q60" s="24">
        <v>0</v>
      </c>
      <c r="R60" s="24">
        <v>0</v>
      </c>
      <c r="S60" s="24">
        <v>0.57999999999999996</v>
      </c>
      <c r="T60" s="24">
        <v>2.23</v>
      </c>
      <c r="U60" s="24">
        <v>316.27</v>
      </c>
      <c r="V60" s="24">
        <v>494.31</v>
      </c>
      <c r="W60" s="24">
        <v>81.19</v>
      </c>
      <c r="X60" s="24">
        <v>30.64</v>
      </c>
      <c r="Y60" s="24">
        <v>60.38</v>
      </c>
      <c r="Z60" s="24">
        <v>1.1000000000000001</v>
      </c>
      <c r="AA60" s="24">
        <v>0</v>
      </c>
      <c r="AB60" s="24">
        <v>1611</v>
      </c>
      <c r="AC60" s="24">
        <v>335.06</v>
      </c>
      <c r="AD60" s="24">
        <v>1.58</v>
      </c>
      <c r="AE60" s="24">
        <v>0.05</v>
      </c>
      <c r="AF60" s="24">
        <v>7.0000000000000007E-2</v>
      </c>
      <c r="AG60" s="24">
        <v>1.1000000000000001</v>
      </c>
      <c r="AH60" s="24">
        <v>1.76</v>
      </c>
      <c r="AI60" s="24">
        <v>31.22</v>
      </c>
      <c r="AJ60" s="24">
        <v>0</v>
      </c>
      <c r="AK60" s="24">
        <v>0</v>
      </c>
      <c r="AL60" s="24">
        <v>0</v>
      </c>
      <c r="AM60" s="24">
        <v>108.35</v>
      </c>
      <c r="AN60" s="24">
        <v>102.66</v>
      </c>
      <c r="AO60" s="24">
        <v>36.29</v>
      </c>
      <c r="AP60" s="24">
        <v>76.349999999999994</v>
      </c>
      <c r="AQ60" s="24">
        <v>17.11</v>
      </c>
      <c r="AR60" s="24">
        <v>93.64</v>
      </c>
      <c r="AS60" s="24">
        <v>120.07</v>
      </c>
      <c r="AT60" s="24">
        <v>141.21</v>
      </c>
      <c r="AU60" s="24">
        <v>293.77999999999997</v>
      </c>
      <c r="AV60" s="24">
        <v>46.61</v>
      </c>
      <c r="AW60" s="24">
        <v>79.06</v>
      </c>
      <c r="AX60" s="24">
        <v>472.69</v>
      </c>
      <c r="AY60" s="24">
        <v>0</v>
      </c>
      <c r="AZ60" s="24">
        <v>98.25</v>
      </c>
      <c r="BA60" s="24">
        <v>98.71</v>
      </c>
      <c r="BB60" s="24">
        <v>82.11</v>
      </c>
      <c r="BC60" s="24">
        <v>33.590000000000003</v>
      </c>
      <c r="BD60" s="24">
        <v>0</v>
      </c>
      <c r="BE60" s="24">
        <v>0</v>
      </c>
      <c r="BF60" s="24">
        <v>0</v>
      </c>
      <c r="BG60" s="24">
        <v>0</v>
      </c>
      <c r="BH60" s="24">
        <v>0</v>
      </c>
      <c r="BI60" s="24">
        <v>0</v>
      </c>
      <c r="BJ60" s="24">
        <v>0</v>
      </c>
      <c r="BK60" s="24">
        <v>0.17</v>
      </c>
      <c r="BL60" s="24">
        <v>0</v>
      </c>
      <c r="BM60" s="24">
        <v>0.11</v>
      </c>
      <c r="BN60" s="24">
        <v>0.01</v>
      </c>
      <c r="BO60" s="24">
        <v>0.02</v>
      </c>
      <c r="BP60" s="24">
        <v>0</v>
      </c>
      <c r="BQ60" s="24">
        <v>0</v>
      </c>
      <c r="BR60" s="24">
        <v>0</v>
      </c>
      <c r="BS60" s="24">
        <v>0.63</v>
      </c>
      <c r="BT60" s="24">
        <v>0</v>
      </c>
      <c r="BU60" s="24">
        <v>0</v>
      </c>
      <c r="BV60" s="24">
        <v>1.78</v>
      </c>
      <c r="BW60" s="24">
        <v>0</v>
      </c>
      <c r="BX60" s="24">
        <v>0</v>
      </c>
      <c r="BY60" s="24">
        <v>0</v>
      </c>
      <c r="BZ60" s="24">
        <v>0</v>
      </c>
      <c r="CA60" s="24">
        <v>0</v>
      </c>
      <c r="CB60" s="24">
        <v>211.79</v>
      </c>
      <c r="CD60" s="24">
        <v>268.5</v>
      </c>
      <c r="CF60" s="24">
        <v>0</v>
      </c>
      <c r="CG60" s="24">
        <v>0</v>
      </c>
      <c r="CH60" s="24">
        <v>0</v>
      </c>
      <c r="CI60" s="24">
        <v>0</v>
      </c>
      <c r="CJ60" s="24">
        <v>0</v>
      </c>
      <c r="CK60" s="24">
        <v>0</v>
      </c>
      <c r="CL60" s="24">
        <v>0</v>
      </c>
      <c r="CM60" s="24">
        <v>0</v>
      </c>
      <c r="CN60" s="24">
        <v>0</v>
      </c>
      <c r="CO60" s="24">
        <v>3</v>
      </c>
      <c r="CP60" s="24">
        <v>0.75</v>
      </c>
    </row>
    <row r="61" spans="1:94" s="24" customFormat="1" x14ac:dyDescent="0.25">
      <c r="A61" s="24" t="str">
        <f>"-"</f>
        <v>-</v>
      </c>
      <c r="B61" s="25" t="s">
        <v>93</v>
      </c>
      <c r="C61" s="24" t="str">
        <f>"40"</f>
        <v>40</v>
      </c>
      <c r="D61" s="24">
        <v>2.64</v>
      </c>
      <c r="E61" s="24">
        <v>0</v>
      </c>
      <c r="F61" s="24">
        <v>0.26</v>
      </c>
      <c r="G61" s="24">
        <v>0.26</v>
      </c>
      <c r="H61" s="24">
        <v>18.760000000000002</v>
      </c>
      <c r="I61" s="24">
        <v>89.560399999999987</v>
      </c>
      <c r="J61" s="24">
        <v>0</v>
      </c>
      <c r="K61" s="24">
        <v>0</v>
      </c>
      <c r="L61" s="24">
        <v>0</v>
      </c>
      <c r="M61" s="24">
        <v>0</v>
      </c>
      <c r="N61" s="24">
        <v>0.44</v>
      </c>
      <c r="O61" s="24">
        <v>18.239999999999998</v>
      </c>
      <c r="P61" s="24">
        <v>0.08</v>
      </c>
      <c r="Q61" s="24">
        <v>0</v>
      </c>
      <c r="R61" s="24">
        <v>0</v>
      </c>
      <c r="S61" s="24">
        <v>0</v>
      </c>
      <c r="T61" s="24">
        <v>0.72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203.58</v>
      </c>
      <c r="AN61" s="24">
        <v>67.510000000000005</v>
      </c>
      <c r="AO61" s="24">
        <v>40.020000000000003</v>
      </c>
      <c r="AP61" s="24">
        <v>80.040000000000006</v>
      </c>
      <c r="AQ61" s="24">
        <v>30.28</v>
      </c>
      <c r="AR61" s="24">
        <v>144.77000000000001</v>
      </c>
      <c r="AS61" s="24">
        <v>89.78</v>
      </c>
      <c r="AT61" s="24">
        <v>125.28</v>
      </c>
      <c r="AU61" s="24">
        <v>103.36</v>
      </c>
      <c r="AV61" s="24">
        <v>54.29</v>
      </c>
      <c r="AW61" s="24">
        <v>96.05</v>
      </c>
      <c r="AX61" s="24">
        <v>803.18</v>
      </c>
      <c r="AY61" s="24">
        <v>0</v>
      </c>
      <c r="AZ61" s="24">
        <v>261.7</v>
      </c>
      <c r="BA61" s="24">
        <v>113.8</v>
      </c>
      <c r="BB61" s="24">
        <v>75.52</v>
      </c>
      <c r="BC61" s="24">
        <v>59.86</v>
      </c>
      <c r="BD61" s="24">
        <v>0</v>
      </c>
      <c r="BE61" s="24">
        <v>0</v>
      </c>
      <c r="BF61" s="24">
        <v>0</v>
      </c>
      <c r="BG61" s="24">
        <v>0</v>
      </c>
      <c r="BH61" s="24">
        <v>0</v>
      </c>
      <c r="BI61" s="24">
        <v>0</v>
      </c>
      <c r="BJ61" s="24">
        <v>0</v>
      </c>
      <c r="BK61" s="24">
        <v>0.03</v>
      </c>
      <c r="BL61" s="24">
        <v>0</v>
      </c>
      <c r="BM61" s="24">
        <v>0</v>
      </c>
      <c r="BN61" s="24">
        <v>0</v>
      </c>
      <c r="BO61" s="24">
        <v>0</v>
      </c>
      <c r="BP61" s="24">
        <v>0</v>
      </c>
      <c r="BQ61" s="24">
        <v>0</v>
      </c>
      <c r="BR61" s="24">
        <v>0</v>
      </c>
      <c r="BS61" s="24">
        <v>0.03</v>
      </c>
      <c r="BT61" s="24">
        <v>0</v>
      </c>
      <c r="BU61" s="24">
        <v>0</v>
      </c>
      <c r="BV61" s="24">
        <v>0.11</v>
      </c>
      <c r="BW61" s="24">
        <v>0.01</v>
      </c>
      <c r="BX61" s="24">
        <v>0</v>
      </c>
      <c r="BY61" s="24">
        <v>0</v>
      </c>
      <c r="BZ61" s="24">
        <v>0</v>
      </c>
      <c r="CA61" s="24">
        <v>0</v>
      </c>
      <c r="CB61" s="24">
        <v>15.64</v>
      </c>
      <c r="CD61" s="24">
        <v>0</v>
      </c>
      <c r="CF61" s="24">
        <v>0</v>
      </c>
      <c r="CG61" s="24">
        <v>0</v>
      </c>
      <c r="CH61" s="24">
        <v>0</v>
      </c>
      <c r="CI61" s="24">
        <v>0</v>
      </c>
      <c r="CJ61" s="24">
        <v>0</v>
      </c>
      <c r="CK61" s="24">
        <v>0</v>
      </c>
      <c r="CL61" s="24">
        <v>0</v>
      </c>
      <c r="CM61" s="24">
        <v>0</v>
      </c>
      <c r="CN61" s="24">
        <v>0</v>
      </c>
      <c r="CO61" s="24">
        <v>0</v>
      </c>
      <c r="CP61" s="24">
        <v>0</v>
      </c>
    </row>
    <row r="62" spans="1:94" s="24" customFormat="1" x14ac:dyDescent="0.25">
      <c r="A62" s="24" t="str">
        <f>"-"</f>
        <v>-</v>
      </c>
      <c r="B62" s="25" t="s">
        <v>103</v>
      </c>
      <c r="C62" s="24" t="str">
        <f>"40"</f>
        <v>40</v>
      </c>
      <c r="D62" s="24">
        <v>2.64</v>
      </c>
      <c r="E62" s="24">
        <v>0</v>
      </c>
      <c r="F62" s="24">
        <v>0.48</v>
      </c>
      <c r="G62" s="24">
        <v>0.48</v>
      </c>
      <c r="H62" s="24">
        <v>16.68</v>
      </c>
      <c r="I62" s="24">
        <v>77.352000000000004</v>
      </c>
      <c r="J62" s="24">
        <v>0.08</v>
      </c>
      <c r="K62" s="24">
        <v>0</v>
      </c>
      <c r="L62" s="24">
        <v>0</v>
      </c>
      <c r="M62" s="24">
        <v>0</v>
      </c>
      <c r="N62" s="24">
        <v>0.48</v>
      </c>
      <c r="O62" s="24">
        <v>12.88</v>
      </c>
      <c r="P62" s="24">
        <v>3.32</v>
      </c>
      <c r="Q62" s="24">
        <v>0</v>
      </c>
      <c r="R62" s="24">
        <v>0</v>
      </c>
      <c r="S62" s="24">
        <v>0.4</v>
      </c>
      <c r="T62" s="24">
        <v>1</v>
      </c>
      <c r="U62" s="24">
        <v>244</v>
      </c>
      <c r="V62" s="24">
        <v>98</v>
      </c>
      <c r="W62" s="24">
        <v>14</v>
      </c>
      <c r="X62" s="24">
        <v>18.8</v>
      </c>
      <c r="Y62" s="24">
        <v>63.2</v>
      </c>
      <c r="Z62" s="24">
        <v>1.56</v>
      </c>
      <c r="AA62" s="24">
        <v>0</v>
      </c>
      <c r="AB62" s="24">
        <v>2</v>
      </c>
      <c r="AC62" s="24">
        <v>0.4</v>
      </c>
      <c r="AD62" s="24">
        <v>0.56000000000000005</v>
      </c>
      <c r="AE62" s="24">
        <v>7.0000000000000007E-2</v>
      </c>
      <c r="AF62" s="24">
        <v>0.03</v>
      </c>
      <c r="AG62" s="24">
        <v>0.28000000000000003</v>
      </c>
      <c r="AH62" s="24">
        <v>0.8</v>
      </c>
      <c r="AI62" s="24">
        <v>0</v>
      </c>
      <c r="AJ62" s="24">
        <v>0</v>
      </c>
      <c r="AK62" s="24">
        <v>0</v>
      </c>
      <c r="AL62" s="24">
        <v>0</v>
      </c>
      <c r="AM62" s="24">
        <v>170.8</v>
      </c>
      <c r="AN62" s="24">
        <v>89.2</v>
      </c>
      <c r="AO62" s="24">
        <v>37.200000000000003</v>
      </c>
      <c r="AP62" s="24">
        <v>79.2</v>
      </c>
      <c r="AQ62" s="24">
        <v>32</v>
      </c>
      <c r="AR62" s="24">
        <v>148.4</v>
      </c>
      <c r="AS62" s="24">
        <v>118.8</v>
      </c>
      <c r="AT62" s="24">
        <v>116.4</v>
      </c>
      <c r="AU62" s="24">
        <v>185.6</v>
      </c>
      <c r="AV62" s="24">
        <v>49.6</v>
      </c>
      <c r="AW62" s="24">
        <v>124</v>
      </c>
      <c r="AX62" s="24">
        <v>611.6</v>
      </c>
      <c r="AY62" s="24">
        <v>0</v>
      </c>
      <c r="AZ62" s="24">
        <v>210.4</v>
      </c>
      <c r="BA62" s="24">
        <v>116.4</v>
      </c>
      <c r="BB62" s="24">
        <v>72</v>
      </c>
      <c r="BC62" s="24">
        <v>52</v>
      </c>
      <c r="BD62" s="24">
        <v>0</v>
      </c>
      <c r="BE62" s="24">
        <v>0</v>
      </c>
      <c r="BF62" s="24">
        <v>0</v>
      </c>
      <c r="BG62" s="24">
        <v>0</v>
      </c>
      <c r="BH62" s="24">
        <v>0</v>
      </c>
      <c r="BI62" s="24">
        <v>0</v>
      </c>
      <c r="BJ62" s="24">
        <v>0</v>
      </c>
      <c r="BK62" s="24">
        <v>0.06</v>
      </c>
      <c r="BL62" s="24">
        <v>0</v>
      </c>
      <c r="BM62" s="24">
        <v>0</v>
      </c>
      <c r="BN62" s="24">
        <v>0.01</v>
      </c>
      <c r="BO62" s="24">
        <v>0</v>
      </c>
      <c r="BP62" s="24">
        <v>0</v>
      </c>
      <c r="BQ62" s="24">
        <v>0</v>
      </c>
      <c r="BR62" s="24">
        <v>0</v>
      </c>
      <c r="BS62" s="24">
        <v>0.04</v>
      </c>
      <c r="BT62" s="24">
        <v>0</v>
      </c>
      <c r="BU62" s="24">
        <v>0</v>
      </c>
      <c r="BV62" s="24">
        <v>0.19</v>
      </c>
      <c r="BW62" s="24">
        <v>0.03</v>
      </c>
      <c r="BX62" s="24">
        <v>0</v>
      </c>
      <c r="BY62" s="24">
        <v>0</v>
      </c>
      <c r="BZ62" s="24">
        <v>0</v>
      </c>
      <c r="CA62" s="24">
        <v>0</v>
      </c>
      <c r="CB62" s="24">
        <v>18.8</v>
      </c>
      <c r="CD62" s="24">
        <v>0.33</v>
      </c>
      <c r="CF62" s="24">
        <v>0</v>
      </c>
      <c r="CG62" s="24">
        <v>0</v>
      </c>
      <c r="CH62" s="24">
        <v>0</v>
      </c>
      <c r="CI62" s="24">
        <v>0</v>
      </c>
      <c r="CJ62" s="24">
        <v>0</v>
      </c>
      <c r="CK62" s="24">
        <v>0</v>
      </c>
      <c r="CL62" s="24">
        <v>0</v>
      </c>
      <c r="CM62" s="24">
        <v>0</v>
      </c>
      <c r="CN62" s="24">
        <v>0</v>
      </c>
      <c r="CO62" s="24">
        <v>0</v>
      </c>
      <c r="CP62" s="24">
        <v>0</v>
      </c>
    </row>
    <row r="63" spans="1:94" s="24" customFormat="1" ht="31.5" x14ac:dyDescent="0.25">
      <c r="A63" s="24" t="str">
        <f>"6/10"</f>
        <v>6/10</v>
      </c>
      <c r="B63" s="25" t="s">
        <v>124</v>
      </c>
      <c r="C63" s="24" t="str">
        <f>"180"</f>
        <v>180</v>
      </c>
      <c r="D63" s="24">
        <v>0.92</v>
      </c>
      <c r="E63" s="24">
        <v>0</v>
      </c>
      <c r="F63" s="24">
        <v>0.05</v>
      </c>
      <c r="G63" s="24">
        <v>0.05</v>
      </c>
      <c r="H63" s="24">
        <v>16.46</v>
      </c>
      <c r="I63" s="24">
        <v>62.114543999999995</v>
      </c>
      <c r="J63" s="24">
        <v>0.02</v>
      </c>
      <c r="K63" s="24">
        <v>0</v>
      </c>
      <c r="L63" s="24">
        <v>0</v>
      </c>
      <c r="M63" s="24">
        <v>0</v>
      </c>
      <c r="N63" s="24">
        <v>12.87</v>
      </c>
      <c r="O63" s="24">
        <v>0.51</v>
      </c>
      <c r="P63" s="24">
        <v>3.08</v>
      </c>
      <c r="Q63" s="24">
        <v>0</v>
      </c>
      <c r="R63" s="24">
        <v>0</v>
      </c>
      <c r="S63" s="24">
        <v>0.27</v>
      </c>
      <c r="T63" s="24">
        <v>0.72</v>
      </c>
      <c r="U63" s="24">
        <v>3.07</v>
      </c>
      <c r="V63" s="24">
        <v>306.10000000000002</v>
      </c>
      <c r="W63" s="24">
        <v>28.07</v>
      </c>
      <c r="X63" s="24">
        <v>17.96</v>
      </c>
      <c r="Y63" s="24">
        <v>24.44</v>
      </c>
      <c r="Z63" s="24">
        <v>0.56999999999999995</v>
      </c>
      <c r="AA63" s="24">
        <v>0</v>
      </c>
      <c r="AB63" s="24">
        <v>567</v>
      </c>
      <c r="AC63" s="24">
        <v>104.94</v>
      </c>
      <c r="AD63" s="24">
        <v>0.99</v>
      </c>
      <c r="AE63" s="24">
        <v>0.02</v>
      </c>
      <c r="AF63" s="24">
        <v>0.03</v>
      </c>
      <c r="AG63" s="24">
        <v>0.46</v>
      </c>
      <c r="AH63" s="24">
        <v>0.7</v>
      </c>
      <c r="AI63" s="24">
        <v>0.28999999999999998</v>
      </c>
      <c r="AJ63" s="24">
        <v>0</v>
      </c>
      <c r="AK63" s="24">
        <v>0</v>
      </c>
      <c r="AL63" s="24">
        <v>0</v>
      </c>
      <c r="AM63" s="24">
        <v>0.01</v>
      </c>
      <c r="AN63" s="24">
        <v>0.02</v>
      </c>
      <c r="AO63" s="24">
        <v>0</v>
      </c>
      <c r="AP63" s="24">
        <v>0.01</v>
      </c>
      <c r="AQ63" s="24">
        <v>0</v>
      </c>
      <c r="AR63" s="24">
        <v>0.01</v>
      </c>
      <c r="AS63" s="24">
        <v>0.01</v>
      </c>
      <c r="AT63" s="24">
        <v>0.01</v>
      </c>
      <c r="AU63" s="24">
        <v>0.05</v>
      </c>
      <c r="AV63" s="24">
        <v>0</v>
      </c>
      <c r="AW63" s="24">
        <v>0.01</v>
      </c>
      <c r="AX63" s="24">
        <v>0.02</v>
      </c>
      <c r="AY63" s="24">
        <v>0</v>
      </c>
      <c r="AZ63" s="24">
        <v>0.01</v>
      </c>
      <c r="BA63" s="24">
        <v>0.01</v>
      </c>
      <c r="BB63" s="24">
        <v>0.01</v>
      </c>
      <c r="BC63" s="24">
        <v>0</v>
      </c>
      <c r="BD63" s="24">
        <v>0</v>
      </c>
      <c r="BE63" s="24">
        <v>0</v>
      </c>
      <c r="BF63" s="24">
        <v>0</v>
      </c>
      <c r="BG63" s="24">
        <v>0</v>
      </c>
      <c r="BH63" s="24">
        <v>0</v>
      </c>
      <c r="BI63" s="24">
        <v>0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0</v>
      </c>
      <c r="BS63" s="24">
        <v>0.01</v>
      </c>
      <c r="BT63" s="24">
        <v>0</v>
      </c>
      <c r="BU63" s="24">
        <v>0</v>
      </c>
      <c r="BV63" s="24">
        <v>0.01</v>
      </c>
      <c r="BW63" s="24">
        <v>0</v>
      </c>
      <c r="BX63" s="24">
        <v>0</v>
      </c>
      <c r="BY63" s="24">
        <v>0</v>
      </c>
      <c r="BZ63" s="24">
        <v>0</v>
      </c>
      <c r="CA63" s="24">
        <v>0</v>
      </c>
      <c r="CB63" s="24">
        <v>192.6</v>
      </c>
      <c r="CD63" s="24">
        <v>94.5</v>
      </c>
      <c r="CF63" s="24">
        <v>0</v>
      </c>
      <c r="CG63" s="24">
        <v>0</v>
      </c>
      <c r="CH63" s="24">
        <v>0</v>
      </c>
      <c r="CI63" s="24">
        <v>0</v>
      </c>
      <c r="CJ63" s="24">
        <v>0</v>
      </c>
      <c r="CK63" s="24">
        <v>0</v>
      </c>
      <c r="CL63" s="24">
        <v>0</v>
      </c>
      <c r="CM63" s="24">
        <v>0</v>
      </c>
      <c r="CN63" s="24">
        <v>0</v>
      </c>
      <c r="CO63" s="24">
        <v>4.5</v>
      </c>
      <c r="CP63" s="24">
        <v>0</v>
      </c>
    </row>
    <row r="64" spans="1:94" s="26" customFormat="1" x14ac:dyDescent="0.25">
      <c r="A64" s="26" t="str">
        <f>"-"</f>
        <v>-</v>
      </c>
      <c r="B64" s="27" t="s">
        <v>104</v>
      </c>
      <c r="C64" s="33">
        <v>101</v>
      </c>
      <c r="D64" s="26">
        <v>0.4</v>
      </c>
      <c r="E64" s="26">
        <v>0</v>
      </c>
      <c r="F64" s="26">
        <v>0.4</v>
      </c>
      <c r="G64" s="26">
        <v>0.4</v>
      </c>
      <c r="H64" s="26">
        <v>11.6</v>
      </c>
      <c r="I64" s="26">
        <v>48.68</v>
      </c>
      <c r="J64" s="26">
        <v>0.1</v>
      </c>
      <c r="K64" s="26">
        <v>0</v>
      </c>
      <c r="L64" s="26">
        <v>0</v>
      </c>
      <c r="M64" s="26">
        <v>0</v>
      </c>
      <c r="N64" s="26">
        <v>9</v>
      </c>
      <c r="O64" s="26">
        <v>0.8</v>
      </c>
      <c r="P64" s="26">
        <v>1.8</v>
      </c>
      <c r="Q64" s="26">
        <v>0</v>
      </c>
      <c r="R64" s="26">
        <v>0</v>
      </c>
      <c r="S64" s="26">
        <v>0.8</v>
      </c>
      <c r="T64" s="26">
        <v>0.5</v>
      </c>
      <c r="U64" s="26">
        <v>26</v>
      </c>
      <c r="V64" s="26">
        <v>278</v>
      </c>
      <c r="W64" s="26">
        <v>16</v>
      </c>
      <c r="X64" s="26">
        <v>9</v>
      </c>
      <c r="Y64" s="26">
        <v>11</v>
      </c>
      <c r="Z64" s="26">
        <v>2.2000000000000002</v>
      </c>
      <c r="AA64" s="26">
        <v>0</v>
      </c>
      <c r="AB64" s="26">
        <v>30</v>
      </c>
      <c r="AC64" s="26">
        <v>5</v>
      </c>
      <c r="AD64" s="26">
        <v>0.2</v>
      </c>
      <c r="AE64" s="26">
        <v>0.03</v>
      </c>
      <c r="AF64" s="26">
        <v>0.02</v>
      </c>
      <c r="AG64" s="26">
        <v>0.3</v>
      </c>
      <c r="AH64" s="26">
        <v>0.4</v>
      </c>
      <c r="AI64" s="26">
        <v>10</v>
      </c>
      <c r="AJ64" s="26">
        <v>0</v>
      </c>
      <c r="AK64" s="26">
        <v>0</v>
      </c>
      <c r="AL64" s="26">
        <v>0</v>
      </c>
      <c r="AM64" s="26">
        <v>19</v>
      </c>
      <c r="AN64" s="26">
        <v>18</v>
      </c>
      <c r="AO64" s="26">
        <v>3</v>
      </c>
      <c r="AP64" s="26">
        <v>11</v>
      </c>
      <c r="AQ64" s="26">
        <v>3</v>
      </c>
      <c r="AR64" s="26">
        <v>9</v>
      </c>
      <c r="AS64" s="26">
        <v>17</v>
      </c>
      <c r="AT64" s="26">
        <v>10</v>
      </c>
      <c r="AU64" s="26">
        <v>78</v>
      </c>
      <c r="AV64" s="26">
        <v>7</v>
      </c>
      <c r="AW64" s="26">
        <v>14</v>
      </c>
      <c r="AX64" s="26">
        <v>42</v>
      </c>
      <c r="AY64" s="26">
        <v>0</v>
      </c>
      <c r="AZ64" s="26">
        <v>13</v>
      </c>
      <c r="BA64" s="26">
        <v>16</v>
      </c>
      <c r="BB64" s="26">
        <v>6</v>
      </c>
      <c r="BC64" s="26">
        <v>5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86.3</v>
      </c>
      <c r="CD64" s="26">
        <v>5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</row>
    <row r="65" spans="1:94" s="30" customFormat="1" x14ac:dyDescent="0.25">
      <c r="B65" s="31" t="s">
        <v>105</v>
      </c>
      <c r="D65" s="30">
        <v>34.340000000000003</v>
      </c>
      <c r="E65" s="30">
        <v>16.920000000000002</v>
      </c>
      <c r="F65" s="30">
        <v>30.87</v>
      </c>
      <c r="G65" s="30">
        <v>11.32</v>
      </c>
      <c r="H65" s="30">
        <v>111.87</v>
      </c>
      <c r="I65" s="30">
        <v>835.9</v>
      </c>
      <c r="J65" s="30">
        <v>9.07</v>
      </c>
      <c r="K65" s="30">
        <v>6.37</v>
      </c>
      <c r="L65" s="30">
        <v>0</v>
      </c>
      <c r="M65" s="30">
        <v>0</v>
      </c>
      <c r="N65" s="30">
        <v>39.090000000000003</v>
      </c>
      <c r="O65" s="30">
        <v>57.07</v>
      </c>
      <c r="P65" s="30">
        <v>15.72</v>
      </c>
      <c r="Q65" s="30">
        <v>0</v>
      </c>
      <c r="R65" s="30">
        <v>0</v>
      </c>
      <c r="S65" s="30">
        <v>2.2599999999999998</v>
      </c>
      <c r="T65" s="30">
        <v>9.14</v>
      </c>
      <c r="U65" s="30">
        <v>1221.97</v>
      </c>
      <c r="V65" s="30">
        <v>1915.53</v>
      </c>
      <c r="W65" s="30">
        <v>211.49</v>
      </c>
      <c r="X65" s="30">
        <v>133.80000000000001</v>
      </c>
      <c r="Y65" s="30">
        <v>405.58</v>
      </c>
      <c r="Z65" s="30">
        <v>9.15</v>
      </c>
      <c r="AA65" s="30">
        <v>44.65</v>
      </c>
      <c r="AB65" s="30">
        <v>3583.76</v>
      </c>
      <c r="AC65" s="30">
        <v>758.38</v>
      </c>
      <c r="AD65" s="30">
        <v>7.05</v>
      </c>
      <c r="AE65" s="30">
        <v>0.54</v>
      </c>
      <c r="AF65" s="30">
        <v>0.39</v>
      </c>
      <c r="AG65" s="30">
        <v>8.7200000000000006</v>
      </c>
      <c r="AH65" s="30">
        <v>17.05</v>
      </c>
      <c r="AI65" s="30">
        <v>47.54</v>
      </c>
      <c r="AJ65" s="30">
        <v>0</v>
      </c>
      <c r="AK65" s="30">
        <v>490.83</v>
      </c>
      <c r="AL65" s="30">
        <v>467.89</v>
      </c>
      <c r="AM65" s="30">
        <v>1347.84</v>
      </c>
      <c r="AN65" s="30">
        <v>1100.71</v>
      </c>
      <c r="AO65" s="30">
        <v>310.16000000000003</v>
      </c>
      <c r="AP65" s="30">
        <v>712.55</v>
      </c>
      <c r="AQ65" s="30">
        <v>230.25</v>
      </c>
      <c r="AR65" s="30">
        <v>897.83</v>
      </c>
      <c r="AS65" s="30">
        <v>853.3</v>
      </c>
      <c r="AT65" s="30">
        <v>1146.8699999999999</v>
      </c>
      <c r="AU65" s="30">
        <v>1633.38</v>
      </c>
      <c r="AV65" s="30">
        <v>463.03</v>
      </c>
      <c r="AW65" s="30">
        <v>785.69</v>
      </c>
      <c r="AX65" s="30">
        <v>3709.92</v>
      </c>
      <c r="AY65" s="30">
        <v>53.16</v>
      </c>
      <c r="AZ65" s="30">
        <v>1030.8699999999999</v>
      </c>
      <c r="BA65" s="30">
        <v>780.67</v>
      </c>
      <c r="BB65" s="30">
        <v>629.21</v>
      </c>
      <c r="BC65" s="30">
        <v>298.29000000000002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</v>
      </c>
      <c r="BK65" s="30">
        <v>0.74</v>
      </c>
      <c r="BL65" s="30">
        <v>0</v>
      </c>
      <c r="BM65" s="30">
        <v>0.46</v>
      </c>
      <c r="BN65" s="30">
        <v>0.04</v>
      </c>
      <c r="BO65" s="30">
        <v>0.06</v>
      </c>
      <c r="BP65" s="30">
        <v>0</v>
      </c>
      <c r="BQ65" s="30">
        <v>0</v>
      </c>
      <c r="BR65" s="30">
        <v>0.01</v>
      </c>
      <c r="BS65" s="30">
        <v>2.37</v>
      </c>
      <c r="BT65" s="30">
        <v>0</v>
      </c>
      <c r="BU65" s="30">
        <v>0</v>
      </c>
      <c r="BV65" s="30">
        <v>6.04</v>
      </c>
      <c r="BW65" s="30">
        <v>0.06</v>
      </c>
      <c r="BX65" s="30">
        <v>0</v>
      </c>
      <c r="BY65" s="30">
        <v>0</v>
      </c>
      <c r="BZ65" s="30">
        <v>0</v>
      </c>
      <c r="CA65" s="30">
        <v>0</v>
      </c>
      <c r="CB65" s="30">
        <v>858.9</v>
      </c>
      <c r="CC65" s="30">
        <f>$I$65/$I$66*100</f>
        <v>70.301592908445613</v>
      </c>
      <c r="CD65" s="30">
        <v>641.94000000000005</v>
      </c>
      <c r="CF65" s="30">
        <v>0</v>
      </c>
      <c r="CG65" s="30">
        <v>0</v>
      </c>
      <c r="CH65" s="30">
        <v>0</v>
      </c>
      <c r="CI65" s="30">
        <v>0</v>
      </c>
      <c r="CJ65" s="30">
        <v>0</v>
      </c>
      <c r="CK65" s="30">
        <v>0</v>
      </c>
      <c r="CL65" s="30">
        <v>0</v>
      </c>
      <c r="CM65" s="30">
        <v>0</v>
      </c>
      <c r="CN65" s="30">
        <v>0</v>
      </c>
      <c r="CO65" s="30">
        <v>7.5</v>
      </c>
      <c r="CP65" s="30">
        <v>2</v>
      </c>
    </row>
    <row r="66" spans="1:94" s="30" customFormat="1" x14ac:dyDescent="0.25">
      <c r="B66" s="31" t="s">
        <v>106</v>
      </c>
      <c r="D66" s="30">
        <v>42.51</v>
      </c>
      <c r="E66" s="30">
        <v>19.350000000000001</v>
      </c>
      <c r="F66" s="30">
        <v>43.62</v>
      </c>
      <c r="G66" s="30">
        <v>12.06</v>
      </c>
      <c r="H66" s="30">
        <v>164.3</v>
      </c>
      <c r="I66" s="30">
        <v>1189.02</v>
      </c>
      <c r="J66" s="30">
        <v>17.420000000000002</v>
      </c>
      <c r="K66" s="30">
        <v>6.68</v>
      </c>
      <c r="L66" s="30">
        <v>0</v>
      </c>
      <c r="M66" s="30">
        <v>0</v>
      </c>
      <c r="N66" s="30">
        <v>51.48</v>
      </c>
      <c r="O66" s="30">
        <v>93.97</v>
      </c>
      <c r="P66" s="30">
        <v>18.84</v>
      </c>
      <c r="Q66" s="30">
        <v>0</v>
      </c>
      <c r="R66" s="30">
        <v>0</v>
      </c>
      <c r="S66" s="30">
        <v>2.59</v>
      </c>
      <c r="T66" s="30">
        <v>11.76</v>
      </c>
      <c r="U66" s="30">
        <v>1580.31</v>
      </c>
      <c r="V66" s="30">
        <v>2101.91</v>
      </c>
      <c r="W66" s="30">
        <v>331.9</v>
      </c>
      <c r="X66" s="30">
        <v>161.59</v>
      </c>
      <c r="Y66" s="30">
        <v>593.04999999999995</v>
      </c>
      <c r="Z66" s="30">
        <v>9.94</v>
      </c>
      <c r="AA66" s="30">
        <v>103.85</v>
      </c>
      <c r="AB66" s="30">
        <v>3630.16</v>
      </c>
      <c r="AC66" s="30">
        <v>839.07</v>
      </c>
      <c r="AD66" s="30">
        <v>7.8</v>
      </c>
      <c r="AE66" s="30">
        <v>0.65</v>
      </c>
      <c r="AF66" s="30">
        <v>0.53</v>
      </c>
      <c r="AG66" s="30">
        <v>9.67</v>
      </c>
      <c r="AH66" s="30">
        <v>19.600000000000001</v>
      </c>
      <c r="AI66" s="30">
        <v>48.66</v>
      </c>
      <c r="AJ66" s="30">
        <v>0</v>
      </c>
      <c r="AK66" s="30">
        <v>619.17999999999995</v>
      </c>
      <c r="AL66" s="30">
        <v>594.6</v>
      </c>
      <c r="AM66" s="30">
        <v>1910.3</v>
      </c>
      <c r="AN66" s="30">
        <v>1456.08</v>
      </c>
      <c r="AO66" s="30">
        <v>458.33</v>
      </c>
      <c r="AP66" s="30">
        <v>970.81</v>
      </c>
      <c r="AQ66" s="30">
        <v>336.33</v>
      </c>
      <c r="AR66" s="30">
        <v>1317.5</v>
      </c>
      <c r="AS66" s="30">
        <v>1077.8699999999999</v>
      </c>
      <c r="AT66" s="30">
        <v>1428.65</v>
      </c>
      <c r="AU66" s="30">
        <v>1957.5</v>
      </c>
      <c r="AV66" s="30">
        <v>595.04</v>
      </c>
      <c r="AW66" s="30">
        <v>1015.19</v>
      </c>
      <c r="AX66" s="30">
        <v>5232.37</v>
      </c>
      <c r="AY66" s="30">
        <v>53.16</v>
      </c>
      <c r="AZ66" s="30">
        <v>1726.31</v>
      </c>
      <c r="BA66" s="30">
        <v>1020.09</v>
      </c>
      <c r="BB66" s="30">
        <v>942.8</v>
      </c>
      <c r="BC66" s="30">
        <v>439.31</v>
      </c>
      <c r="BD66" s="30">
        <v>0.36</v>
      </c>
      <c r="BE66" s="30">
        <v>0.17</v>
      </c>
      <c r="BF66" s="30">
        <v>0.09</v>
      </c>
      <c r="BG66" s="30">
        <v>0.2</v>
      </c>
      <c r="BH66" s="30">
        <v>0.23</v>
      </c>
      <c r="BI66" s="30">
        <v>1.07</v>
      </c>
      <c r="BJ66" s="30">
        <v>0</v>
      </c>
      <c r="BK66" s="30">
        <v>3.75</v>
      </c>
      <c r="BL66" s="30">
        <v>0</v>
      </c>
      <c r="BM66" s="30">
        <v>1.38</v>
      </c>
      <c r="BN66" s="30">
        <v>0.04</v>
      </c>
      <c r="BO66" s="30">
        <v>0.06</v>
      </c>
      <c r="BP66" s="30">
        <v>0</v>
      </c>
      <c r="BQ66" s="30">
        <v>0.21</v>
      </c>
      <c r="BR66" s="30">
        <v>0.33</v>
      </c>
      <c r="BS66" s="30">
        <v>4.83</v>
      </c>
      <c r="BT66" s="30">
        <v>0</v>
      </c>
      <c r="BU66" s="30">
        <v>0</v>
      </c>
      <c r="BV66" s="30">
        <v>6.25</v>
      </c>
      <c r="BW66" s="30">
        <v>0.08</v>
      </c>
      <c r="BX66" s="30">
        <v>0</v>
      </c>
      <c r="BY66" s="30">
        <v>0</v>
      </c>
      <c r="BZ66" s="30">
        <v>0</v>
      </c>
      <c r="CA66" s="30">
        <v>0</v>
      </c>
      <c r="CB66" s="30">
        <v>1229.96</v>
      </c>
      <c r="CD66" s="30">
        <v>708.87</v>
      </c>
      <c r="CF66" s="30">
        <v>0</v>
      </c>
      <c r="CG66" s="30">
        <v>0</v>
      </c>
      <c r="CH66" s="30">
        <v>0</v>
      </c>
      <c r="CI66" s="30">
        <v>0</v>
      </c>
      <c r="CJ66" s="30">
        <v>0</v>
      </c>
      <c r="CK66" s="30">
        <v>0</v>
      </c>
      <c r="CL66" s="30">
        <v>0</v>
      </c>
      <c r="CM66" s="30">
        <v>0</v>
      </c>
      <c r="CN66" s="30">
        <v>0</v>
      </c>
      <c r="CO66" s="30">
        <v>15.89</v>
      </c>
      <c r="CP66" s="30">
        <v>2.8</v>
      </c>
    </row>
    <row r="67" spans="1:94" x14ac:dyDescent="0.25">
      <c r="B67" s="23" t="s">
        <v>125</v>
      </c>
    </row>
    <row r="68" spans="1:94" x14ac:dyDescent="0.25">
      <c r="B68" s="23" t="s">
        <v>89</v>
      </c>
    </row>
    <row r="69" spans="1:94" s="24" customFormat="1" ht="47.25" x14ac:dyDescent="0.25">
      <c r="A69" s="24" t="str">
        <f>"9/4"</f>
        <v>9/4</v>
      </c>
      <c r="B69" s="25" t="s">
        <v>126</v>
      </c>
      <c r="C69" s="24" t="str">
        <f>"200"</f>
        <v>200</v>
      </c>
      <c r="D69" s="24">
        <v>5.19</v>
      </c>
      <c r="E69" s="24">
        <v>2.17</v>
      </c>
      <c r="F69" s="24">
        <v>6.34</v>
      </c>
      <c r="G69" s="24">
        <v>0.43</v>
      </c>
      <c r="H69" s="24">
        <v>40.44</v>
      </c>
      <c r="I69" s="24">
        <v>238.54563200000001</v>
      </c>
      <c r="J69" s="24">
        <v>3.99</v>
      </c>
      <c r="K69" s="24">
        <v>0.11</v>
      </c>
      <c r="L69" s="24">
        <v>0</v>
      </c>
      <c r="M69" s="24">
        <v>0</v>
      </c>
      <c r="N69" s="24">
        <v>8.7100000000000009</v>
      </c>
      <c r="O69" s="24">
        <v>30.47</v>
      </c>
      <c r="P69" s="24">
        <v>1.25</v>
      </c>
      <c r="Q69" s="24">
        <v>0</v>
      </c>
      <c r="R69" s="24">
        <v>0</v>
      </c>
      <c r="S69" s="24">
        <v>0.08</v>
      </c>
      <c r="T69" s="24">
        <v>1.41</v>
      </c>
      <c r="U69" s="24">
        <v>234.76</v>
      </c>
      <c r="V69" s="24">
        <v>153.63999999999999</v>
      </c>
      <c r="W69" s="24">
        <v>93.81</v>
      </c>
      <c r="X69" s="24">
        <v>30.98</v>
      </c>
      <c r="Y69" s="24">
        <v>125.9</v>
      </c>
      <c r="Z69" s="24">
        <v>0.54</v>
      </c>
      <c r="AA69" s="24">
        <v>35</v>
      </c>
      <c r="AB69" s="24">
        <v>20.25</v>
      </c>
      <c r="AC69" s="24">
        <v>39</v>
      </c>
      <c r="AD69" s="24">
        <v>0.23</v>
      </c>
      <c r="AE69" s="24">
        <v>0.06</v>
      </c>
      <c r="AF69" s="24">
        <v>0.12</v>
      </c>
      <c r="AG69" s="24">
        <v>0.67</v>
      </c>
      <c r="AH69" s="24">
        <v>2.06</v>
      </c>
      <c r="AI69" s="24">
        <v>0.39</v>
      </c>
      <c r="AJ69" s="24">
        <v>0</v>
      </c>
      <c r="AK69" s="24">
        <v>121.86</v>
      </c>
      <c r="AL69" s="24">
        <v>120.34</v>
      </c>
      <c r="AM69" s="24">
        <v>473.93</v>
      </c>
      <c r="AN69" s="24">
        <v>277.49</v>
      </c>
      <c r="AO69" s="24">
        <v>124.22</v>
      </c>
      <c r="AP69" s="24">
        <v>201.34</v>
      </c>
      <c r="AQ69" s="24">
        <v>76.83</v>
      </c>
      <c r="AR69" s="24">
        <v>268.91000000000003</v>
      </c>
      <c r="AS69" s="24">
        <v>169.93</v>
      </c>
      <c r="AT69" s="24">
        <v>221.19</v>
      </c>
      <c r="AU69" s="24">
        <v>235.64</v>
      </c>
      <c r="AV69" s="24">
        <v>75.02</v>
      </c>
      <c r="AW69" s="24">
        <v>139.16</v>
      </c>
      <c r="AX69" s="24">
        <v>524.4</v>
      </c>
      <c r="AY69" s="24">
        <v>0</v>
      </c>
      <c r="AZ69" s="24">
        <v>144.65</v>
      </c>
      <c r="BA69" s="24">
        <v>144.94</v>
      </c>
      <c r="BB69" s="24">
        <v>262.35000000000002</v>
      </c>
      <c r="BC69" s="24">
        <v>78.67</v>
      </c>
      <c r="BD69" s="24">
        <v>0.13</v>
      </c>
      <c r="BE69" s="24">
        <v>0.06</v>
      </c>
      <c r="BF69" s="24">
        <v>0.03</v>
      </c>
      <c r="BG69" s="24">
        <v>7.0000000000000007E-2</v>
      </c>
      <c r="BH69" s="24">
        <v>0.08</v>
      </c>
      <c r="BI69" s="24">
        <v>0.39</v>
      </c>
      <c r="BJ69" s="24">
        <v>0</v>
      </c>
      <c r="BK69" s="24">
        <v>1.1599999999999999</v>
      </c>
      <c r="BL69" s="24">
        <v>0</v>
      </c>
      <c r="BM69" s="24">
        <v>0.35</v>
      </c>
      <c r="BN69" s="24">
        <v>0</v>
      </c>
      <c r="BO69" s="24">
        <v>0</v>
      </c>
      <c r="BP69" s="24">
        <v>0</v>
      </c>
      <c r="BQ69" s="24">
        <v>0.08</v>
      </c>
      <c r="BR69" s="24">
        <v>0.11</v>
      </c>
      <c r="BS69" s="24">
        <v>1.02</v>
      </c>
      <c r="BT69" s="24">
        <v>0</v>
      </c>
      <c r="BU69" s="24">
        <v>0</v>
      </c>
      <c r="BV69" s="24">
        <v>0.13</v>
      </c>
      <c r="BW69" s="24">
        <v>0</v>
      </c>
      <c r="BX69" s="24">
        <v>0</v>
      </c>
      <c r="BY69" s="24">
        <v>0</v>
      </c>
      <c r="BZ69" s="24">
        <v>0</v>
      </c>
      <c r="CA69" s="24">
        <v>0</v>
      </c>
      <c r="CB69" s="24">
        <v>148.72</v>
      </c>
      <c r="CD69" s="24">
        <v>38.380000000000003</v>
      </c>
      <c r="CF69" s="24">
        <v>0</v>
      </c>
      <c r="CG69" s="24">
        <v>0</v>
      </c>
      <c r="CH69" s="24">
        <v>0</v>
      </c>
      <c r="CI69" s="24">
        <v>0</v>
      </c>
      <c r="CJ69" s="24">
        <v>0</v>
      </c>
      <c r="CK69" s="24">
        <v>0</v>
      </c>
      <c r="CL69" s="24">
        <v>0</v>
      </c>
      <c r="CM69" s="24">
        <v>0</v>
      </c>
      <c r="CN69" s="24">
        <v>0</v>
      </c>
      <c r="CO69" s="24">
        <v>5</v>
      </c>
      <c r="CP69" s="24">
        <v>0.5</v>
      </c>
    </row>
    <row r="70" spans="1:94" s="24" customFormat="1" ht="31.5" x14ac:dyDescent="0.25">
      <c r="A70" s="24" t="str">
        <f>"2/6"</f>
        <v>2/6</v>
      </c>
      <c r="B70" s="25" t="s">
        <v>127</v>
      </c>
      <c r="C70" s="24" t="str">
        <f>"100"</f>
        <v>100</v>
      </c>
      <c r="D70" s="24">
        <v>9.73</v>
      </c>
      <c r="E70" s="24">
        <v>10.35</v>
      </c>
      <c r="F70" s="24">
        <v>10.6</v>
      </c>
      <c r="G70" s="24">
        <v>0</v>
      </c>
      <c r="H70" s="24">
        <v>1.7</v>
      </c>
      <c r="I70" s="24">
        <v>140.81923399999999</v>
      </c>
      <c r="J70" s="24">
        <v>4.45</v>
      </c>
      <c r="K70" s="24">
        <v>0.08</v>
      </c>
      <c r="L70" s="24">
        <v>0</v>
      </c>
      <c r="M70" s="24">
        <v>0</v>
      </c>
      <c r="N70" s="24">
        <v>1.7</v>
      </c>
      <c r="O70" s="24">
        <v>0</v>
      </c>
      <c r="P70" s="24">
        <v>0</v>
      </c>
      <c r="Q70" s="24">
        <v>0</v>
      </c>
      <c r="R70" s="24">
        <v>0</v>
      </c>
      <c r="S70" s="24">
        <v>0.03</v>
      </c>
      <c r="T70" s="24">
        <v>1.49</v>
      </c>
      <c r="U70" s="24">
        <v>308.33</v>
      </c>
      <c r="V70" s="24">
        <v>128.69999999999999</v>
      </c>
      <c r="W70" s="24">
        <v>67.7</v>
      </c>
      <c r="X70" s="24">
        <v>11.28</v>
      </c>
      <c r="Y70" s="24">
        <v>148.05000000000001</v>
      </c>
      <c r="Z70" s="24">
        <v>1.67</v>
      </c>
      <c r="AA70" s="24">
        <v>124.2</v>
      </c>
      <c r="AB70" s="24">
        <v>46.6</v>
      </c>
      <c r="AC70" s="24">
        <v>216.8</v>
      </c>
      <c r="AD70" s="24">
        <v>0.49</v>
      </c>
      <c r="AE70" s="24">
        <v>0.05</v>
      </c>
      <c r="AF70" s="24">
        <v>0.3</v>
      </c>
      <c r="AG70" s="24">
        <v>0.14000000000000001</v>
      </c>
      <c r="AH70" s="24">
        <v>2.93</v>
      </c>
      <c r="AI70" s="24">
        <v>0.14000000000000001</v>
      </c>
      <c r="AJ70" s="24">
        <v>0</v>
      </c>
      <c r="AK70" s="24">
        <v>43.52</v>
      </c>
      <c r="AL70" s="24">
        <v>42.97</v>
      </c>
      <c r="AM70" s="24">
        <v>835.95</v>
      </c>
      <c r="AN70" s="24">
        <v>695.48</v>
      </c>
      <c r="AO70" s="24">
        <v>318.61</v>
      </c>
      <c r="AP70" s="24">
        <v>465.2</v>
      </c>
      <c r="AQ70" s="24">
        <v>156.35</v>
      </c>
      <c r="AR70" s="24">
        <v>498.78</v>
      </c>
      <c r="AS70" s="24">
        <v>501.73</v>
      </c>
      <c r="AT70" s="24">
        <v>555.69000000000005</v>
      </c>
      <c r="AU70" s="24">
        <v>868.32</v>
      </c>
      <c r="AV70" s="24">
        <v>240.85</v>
      </c>
      <c r="AW70" s="24">
        <v>294.07</v>
      </c>
      <c r="AX70" s="24">
        <v>1254.6400000000001</v>
      </c>
      <c r="AY70" s="24">
        <v>9.8699999999999992</v>
      </c>
      <c r="AZ70" s="24">
        <v>280.76</v>
      </c>
      <c r="BA70" s="24">
        <v>656.02</v>
      </c>
      <c r="BB70" s="24">
        <v>384.53</v>
      </c>
      <c r="BC70" s="24">
        <v>213.62</v>
      </c>
      <c r="BD70" s="24">
        <v>0.08</v>
      </c>
      <c r="BE70" s="24">
        <v>0.04</v>
      </c>
      <c r="BF70" s="24">
        <v>0.02</v>
      </c>
      <c r="BG70" s="24">
        <v>0.05</v>
      </c>
      <c r="BH70" s="24">
        <v>0.05</v>
      </c>
      <c r="BI70" s="24">
        <v>0.24</v>
      </c>
      <c r="BJ70" s="24">
        <v>0</v>
      </c>
      <c r="BK70" s="24">
        <v>0.68</v>
      </c>
      <c r="BL70" s="24">
        <v>0</v>
      </c>
      <c r="BM70" s="24">
        <v>0.21</v>
      </c>
      <c r="BN70" s="24">
        <v>0</v>
      </c>
      <c r="BO70" s="24">
        <v>0</v>
      </c>
      <c r="BP70" s="24">
        <v>0</v>
      </c>
      <c r="BQ70" s="24">
        <v>0.05</v>
      </c>
      <c r="BR70" s="24">
        <v>7.0000000000000007E-2</v>
      </c>
      <c r="BS70" s="24">
        <v>0.55000000000000004</v>
      </c>
      <c r="BT70" s="24">
        <v>0</v>
      </c>
      <c r="BU70" s="24">
        <v>0</v>
      </c>
      <c r="BV70" s="24">
        <v>0.03</v>
      </c>
      <c r="BW70" s="24">
        <v>0</v>
      </c>
      <c r="BX70" s="24">
        <v>0</v>
      </c>
      <c r="BY70" s="24">
        <v>0</v>
      </c>
      <c r="BZ70" s="24">
        <v>0</v>
      </c>
      <c r="CA70" s="24">
        <v>0</v>
      </c>
      <c r="CB70" s="24">
        <v>80.760000000000005</v>
      </c>
      <c r="CD70" s="24">
        <v>131.97</v>
      </c>
      <c r="CF70" s="24">
        <v>0</v>
      </c>
      <c r="CG70" s="24">
        <v>0</v>
      </c>
      <c r="CH70" s="24">
        <v>0</v>
      </c>
      <c r="CI70" s="24">
        <v>0</v>
      </c>
      <c r="CJ70" s="24">
        <v>0</v>
      </c>
      <c r="CK70" s="24">
        <v>0</v>
      </c>
      <c r="CL70" s="24">
        <v>0</v>
      </c>
      <c r="CM70" s="24">
        <v>0</v>
      </c>
      <c r="CN70" s="24">
        <v>0</v>
      </c>
      <c r="CO70" s="24">
        <v>0</v>
      </c>
      <c r="CP70" s="24">
        <v>0.5</v>
      </c>
    </row>
    <row r="71" spans="1:94" s="24" customFormat="1" ht="31.5" x14ac:dyDescent="0.25">
      <c r="A71" s="24" t="str">
        <f>"32/10"</f>
        <v>32/10</v>
      </c>
      <c r="B71" s="25" t="s">
        <v>128</v>
      </c>
      <c r="C71" s="24" t="str">
        <f>"180"</f>
        <v>180</v>
      </c>
      <c r="D71" s="24">
        <v>2.82</v>
      </c>
      <c r="E71" s="24">
        <v>2.56</v>
      </c>
      <c r="F71" s="24">
        <v>2.89</v>
      </c>
      <c r="G71" s="24">
        <v>0.06</v>
      </c>
      <c r="H71" s="24">
        <v>8.5500000000000007</v>
      </c>
      <c r="I71" s="24">
        <v>70.009740000000008</v>
      </c>
      <c r="J71" s="24">
        <v>1.8</v>
      </c>
      <c r="K71" s="24">
        <v>0</v>
      </c>
      <c r="L71" s="24">
        <v>0</v>
      </c>
      <c r="M71" s="24">
        <v>0</v>
      </c>
      <c r="N71" s="24">
        <v>8.5500000000000007</v>
      </c>
      <c r="O71" s="24">
        <v>0</v>
      </c>
      <c r="P71" s="24">
        <v>0</v>
      </c>
      <c r="Q71" s="24">
        <v>0</v>
      </c>
      <c r="R71" s="24">
        <v>0</v>
      </c>
      <c r="S71" s="24">
        <v>0.09</v>
      </c>
      <c r="T71" s="24">
        <v>0.63</v>
      </c>
      <c r="U71" s="24">
        <v>44.59</v>
      </c>
      <c r="V71" s="24">
        <v>130.22</v>
      </c>
      <c r="W71" s="24">
        <v>104.89</v>
      </c>
      <c r="X71" s="24">
        <v>11.97</v>
      </c>
      <c r="Y71" s="24">
        <v>75.33</v>
      </c>
      <c r="Z71" s="24">
        <v>0.1</v>
      </c>
      <c r="AA71" s="24">
        <v>18</v>
      </c>
      <c r="AB71" s="24">
        <v>8.1</v>
      </c>
      <c r="AC71" s="24">
        <v>19.8</v>
      </c>
      <c r="AD71" s="24">
        <v>0</v>
      </c>
      <c r="AE71" s="24">
        <v>0.03</v>
      </c>
      <c r="AF71" s="24">
        <v>0.12</v>
      </c>
      <c r="AG71" s="24">
        <v>0.08</v>
      </c>
      <c r="AH71" s="24">
        <v>0.72</v>
      </c>
      <c r="AI71" s="24">
        <v>0.47</v>
      </c>
      <c r="AJ71" s="24">
        <v>0</v>
      </c>
      <c r="AK71" s="24">
        <v>143.77000000000001</v>
      </c>
      <c r="AL71" s="24">
        <v>142</v>
      </c>
      <c r="AM71" s="24">
        <v>243.43</v>
      </c>
      <c r="AN71" s="24">
        <v>195.8</v>
      </c>
      <c r="AO71" s="24">
        <v>65.27</v>
      </c>
      <c r="AP71" s="24">
        <v>114.66</v>
      </c>
      <c r="AQ71" s="24">
        <v>37.93</v>
      </c>
      <c r="AR71" s="24">
        <v>128.77000000000001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162.29</v>
      </c>
      <c r="BC71" s="24">
        <v>22.93</v>
      </c>
      <c r="BD71" s="24">
        <v>0</v>
      </c>
      <c r="BE71" s="24">
        <v>0</v>
      </c>
      <c r="BF71" s="24">
        <v>0</v>
      </c>
      <c r="BG71" s="24">
        <v>0</v>
      </c>
      <c r="BH71" s="24">
        <v>0</v>
      </c>
      <c r="BI71" s="24">
        <v>0</v>
      </c>
      <c r="BJ71" s="24">
        <v>0</v>
      </c>
      <c r="BK71" s="24">
        <v>0</v>
      </c>
      <c r="BL71" s="24">
        <v>0</v>
      </c>
      <c r="BM71" s="24">
        <v>0</v>
      </c>
      <c r="BN71" s="24">
        <v>0</v>
      </c>
      <c r="BO71" s="24">
        <v>0</v>
      </c>
      <c r="BP71" s="24">
        <v>0</v>
      </c>
      <c r="BQ71" s="24">
        <v>0</v>
      </c>
      <c r="BR71" s="24">
        <v>0</v>
      </c>
      <c r="BS71" s="24">
        <v>0</v>
      </c>
      <c r="BT71" s="24">
        <v>0</v>
      </c>
      <c r="BU71" s="24">
        <v>0</v>
      </c>
      <c r="BV71" s="24">
        <v>0</v>
      </c>
      <c r="BW71" s="24">
        <v>0</v>
      </c>
      <c r="BX71" s="24">
        <v>0</v>
      </c>
      <c r="BY71" s="24">
        <v>0</v>
      </c>
      <c r="BZ71" s="24">
        <v>0</v>
      </c>
      <c r="CA71" s="24">
        <v>0</v>
      </c>
      <c r="CB71" s="24">
        <v>178.69</v>
      </c>
      <c r="CD71" s="24">
        <v>19.350000000000001</v>
      </c>
      <c r="CF71" s="24">
        <v>0</v>
      </c>
      <c r="CG71" s="24">
        <v>0</v>
      </c>
      <c r="CH71" s="24">
        <v>0</v>
      </c>
      <c r="CI71" s="24">
        <v>0</v>
      </c>
      <c r="CJ71" s="24">
        <v>0</v>
      </c>
      <c r="CK71" s="24">
        <v>0</v>
      </c>
      <c r="CL71" s="24">
        <v>0</v>
      </c>
      <c r="CM71" s="24">
        <v>0</v>
      </c>
      <c r="CN71" s="24">
        <v>0</v>
      </c>
      <c r="CO71" s="24">
        <v>4.5</v>
      </c>
      <c r="CP71" s="24">
        <v>0</v>
      </c>
    </row>
    <row r="72" spans="1:94" s="24" customFormat="1" x14ac:dyDescent="0.25">
      <c r="A72" s="24" t="str">
        <f>"-"</f>
        <v>-</v>
      </c>
      <c r="B72" s="25" t="s">
        <v>93</v>
      </c>
      <c r="C72" s="24" t="str">
        <f>"30"</f>
        <v>30</v>
      </c>
      <c r="D72" s="24">
        <v>1.98</v>
      </c>
      <c r="E72" s="24">
        <v>0</v>
      </c>
      <c r="F72" s="24">
        <v>0.2</v>
      </c>
      <c r="G72" s="24">
        <v>0.2</v>
      </c>
      <c r="H72" s="24">
        <v>14.07</v>
      </c>
      <c r="I72" s="24">
        <v>67.170299999999997</v>
      </c>
      <c r="J72" s="24">
        <v>0</v>
      </c>
      <c r="K72" s="24">
        <v>0</v>
      </c>
      <c r="L72" s="24">
        <v>0</v>
      </c>
      <c r="M72" s="24">
        <v>0</v>
      </c>
      <c r="N72" s="24">
        <v>0.33</v>
      </c>
      <c r="O72" s="24">
        <v>13.68</v>
      </c>
      <c r="P72" s="24">
        <v>0.06</v>
      </c>
      <c r="Q72" s="24">
        <v>0</v>
      </c>
      <c r="R72" s="24">
        <v>0</v>
      </c>
      <c r="S72" s="24">
        <v>0</v>
      </c>
      <c r="T72" s="24">
        <v>0.54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152.69</v>
      </c>
      <c r="AN72" s="24">
        <v>50.63</v>
      </c>
      <c r="AO72" s="24">
        <v>30.02</v>
      </c>
      <c r="AP72" s="24">
        <v>60.03</v>
      </c>
      <c r="AQ72" s="24">
        <v>22.71</v>
      </c>
      <c r="AR72" s="24">
        <v>108.58</v>
      </c>
      <c r="AS72" s="24">
        <v>67.34</v>
      </c>
      <c r="AT72" s="24">
        <v>93.96</v>
      </c>
      <c r="AU72" s="24">
        <v>77.52</v>
      </c>
      <c r="AV72" s="24">
        <v>40.72</v>
      </c>
      <c r="AW72" s="24">
        <v>72.040000000000006</v>
      </c>
      <c r="AX72" s="24">
        <v>602.39</v>
      </c>
      <c r="AY72" s="24">
        <v>0</v>
      </c>
      <c r="AZ72" s="24">
        <v>196.27</v>
      </c>
      <c r="BA72" s="24">
        <v>85.35</v>
      </c>
      <c r="BB72" s="24">
        <v>56.64</v>
      </c>
      <c r="BC72" s="24">
        <v>44.89</v>
      </c>
      <c r="BD72" s="24">
        <v>0</v>
      </c>
      <c r="BE72" s="24">
        <v>0</v>
      </c>
      <c r="BF72" s="24">
        <v>0</v>
      </c>
      <c r="BG72" s="24">
        <v>0</v>
      </c>
      <c r="BH72" s="24">
        <v>0</v>
      </c>
      <c r="BI72" s="24">
        <v>0</v>
      </c>
      <c r="BJ72" s="24">
        <v>0</v>
      </c>
      <c r="BK72" s="24">
        <v>0.02</v>
      </c>
      <c r="BL72" s="24">
        <v>0</v>
      </c>
      <c r="BM72" s="24">
        <v>0</v>
      </c>
      <c r="BN72" s="24">
        <v>0</v>
      </c>
      <c r="BO72" s="24">
        <v>0</v>
      </c>
      <c r="BP72" s="24">
        <v>0</v>
      </c>
      <c r="BQ72" s="24">
        <v>0</v>
      </c>
      <c r="BR72" s="24">
        <v>0</v>
      </c>
      <c r="BS72" s="24">
        <v>0.02</v>
      </c>
      <c r="BT72" s="24">
        <v>0</v>
      </c>
      <c r="BU72" s="24">
        <v>0</v>
      </c>
      <c r="BV72" s="24">
        <v>0.08</v>
      </c>
      <c r="BW72" s="24">
        <v>0</v>
      </c>
      <c r="BX72" s="24">
        <v>0</v>
      </c>
      <c r="BY72" s="24">
        <v>0</v>
      </c>
      <c r="BZ72" s="24">
        <v>0</v>
      </c>
      <c r="CA72" s="24">
        <v>0</v>
      </c>
      <c r="CB72" s="24">
        <v>11.73</v>
      </c>
      <c r="CD72" s="24">
        <v>0</v>
      </c>
      <c r="CF72" s="24">
        <v>0</v>
      </c>
      <c r="CG72" s="24">
        <v>0</v>
      </c>
      <c r="CH72" s="24">
        <v>0</v>
      </c>
      <c r="CI72" s="24">
        <v>0</v>
      </c>
      <c r="CJ72" s="24">
        <v>0</v>
      </c>
      <c r="CK72" s="24">
        <v>0</v>
      </c>
      <c r="CL72" s="24">
        <v>0</v>
      </c>
      <c r="CM72" s="24">
        <v>0</v>
      </c>
      <c r="CN72" s="24">
        <v>0</v>
      </c>
      <c r="CO72" s="24">
        <v>0</v>
      </c>
      <c r="CP72" s="24">
        <v>0</v>
      </c>
    </row>
    <row r="73" spans="1:94" s="26" customFormat="1" x14ac:dyDescent="0.25">
      <c r="A73" s="26" t="str">
        <f>"-"</f>
        <v>-</v>
      </c>
      <c r="B73" s="27" t="s">
        <v>103</v>
      </c>
      <c r="C73" s="26" t="str">
        <f>"30"</f>
        <v>30</v>
      </c>
      <c r="D73" s="26">
        <v>1.98</v>
      </c>
      <c r="E73" s="26">
        <v>0</v>
      </c>
      <c r="F73" s="26">
        <v>0.36</v>
      </c>
      <c r="G73" s="26">
        <v>0.36</v>
      </c>
      <c r="H73" s="26">
        <v>12.51</v>
      </c>
      <c r="I73" s="26">
        <v>58.013999999999996</v>
      </c>
      <c r="J73" s="26">
        <v>0.06</v>
      </c>
      <c r="K73" s="26">
        <v>0</v>
      </c>
      <c r="L73" s="26">
        <v>0</v>
      </c>
      <c r="M73" s="26">
        <v>0</v>
      </c>
      <c r="N73" s="26">
        <v>0.36</v>
      </c>
      <c r="O73" s="26">
        <v>9.66</v>
      </c>
      <c r="P73" s="26">
        <v>2.4900000000000002</v>
      </c>
      <c r="Q73" s="26">
        <v>0</v>
      </c>
      <c r="R73" s="26">
        <v>0</v>
      </c>
      <c r="S73" s="26">
        <v>0.3</v>
      </c>
      <c r="T73" s="26">
        <v>0.75</v>
      </c>
      <c r="U73" s="26">
        <v>183</v>
      </c>
      <c r="V73" s="26">
        <v>73.5</v>
      </c>
      <c r="W73" s="26">
        <v>10.5</v>
      </c>
      <c r="X73" s="26">
        <v>14.1</v>
      </c>
      <c r="Y73" s="26">
        <v>47.4</v>
      </c>
      <c r="Z73" s="26">
        <v>1.17</v>
      </c>
      <c r="AA73" s="26">
        <v>0</v>
      </c>
      <c r="AB73" s="26">
        <v>1.5</v>
      </c>
      <c r="AC73" s="26">
        <v>0.3</v>
      </c>
      <c r="AD73" s="26">
        <v>0.42</v>
      </c>
      <c r="AE73" s="26">
        <v>0.05</v>
      </c>
      <c r="AF73" s="26">
        <v>0.02</v>
      </c>
      <c r="AG73" s="26">
        <v>0.21</v>
      </c>
      <c r="AH73" s="26">
        <v>0.6</v>
      </c>
      <c r="AI73" s="26">
        <v>0</v>
      </c>
      <c r="AJ73" s="26">
        <v>0</v>
      </c>
      <c r="AK73" s="26">
        <v>0</v>
      </c>
      <c r="AL73" s="26">
        <v>0</v>
      </c>
      <c r="AM73" s="26">
        <v>128.1</v>
      </c>
      <c r="AN73" s="26">
        <v>66.900000000000006</v>
      </c>
      <c r="AO73" s="26">
        <v>27.9</v>
      </c>
      <c r="AP73" s="26">
        <v>59.4</v>
      </c>
      <c r="AQ73" s="26">
        <v>24</v>
      </c>
      <c r="AR73" s="26">
        <v>111.3</v>
      </c>
      <c r="AS73" s="26">
        <v>89.1</v>
      </c>
      <c r="AT73" s="26">
        <v>87.3</v>
      </c>
      <c r="AU73" s="26">
        <v>139.19999999999999</v>
      </c>
      <c r="AV73" s="26">
        <v>37.200000000000003</v>
      </c>
      <c r="AW73" s="26">
        <v>93</v>
      </c>
      <c r="AX73" s="26">
        <v>458.7</v>
      </c>
      <c r="AY73" s="26">
        <v>0</v>
      </c>
      <c r="AZ73" s="26">
        <v>157.80000000000001</v>
      </c>
      <c r="BA73" s="26">
        <v>87.3</v>
      </c>
      <c r="BB73" s="26">
        <v>54</v>
      </c>
      <c r="BC73" s="26">
        <v>39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0.04</v>
      </c>
      <c r="BL73" s="26">
        <v>0</v>
      </c>
      <c r="BM73" s="26">
        <v>0</v>
      </c>
      <c r="BN73" s="26">
        <v>0.01</v>
      </c>
      <c r="BO73" s="26">
        <v>0</v>
      </c>
      <c r="BP73" s="26">
        <v>0</v>
      </c>
      <c r="BQ73" s="26">
        <v>0</v>
      </c>
      <c r="BR73" s="26">
        <v>0</v>
      </c>
      <c r="BS73" s="26">
        <v>0.03</v>
      </c>
      <c r="BT73" s="26">
        <v>0</v>
      </c>
      <c r="BU73" s="26">
        <v>0</v>
      </c>
      <c r="BV73" s="26">
        <v>0.14000000000000001</v>
      </c>
      <c r="BW73" s="26">
        <v>0.02</v>
      </c>
      <c r="BX73" s="26">
        <v>0</v>
      </c>
      <c r="BY73" s="26">
        <v>0</v>
      </c>
      <c r="BZ73" s="26">
        <v>0</v>
      </c>
      <c r="CA73" s="26">
        <v>0</v>
      </c>
      <c r="CB73" s="26">
        <v>14.1</v>
      </c>
      <c r="CD73" s="26">
        <v>0.25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</row>
    <row r="74" spans="1:94" s="30" customFormat="1" x14ac:dyDescent="0.25">
      <c r="B74" s="31" t="s">
        <v>95</v>
      </c>
      <c r="D74" s="30">
        <v>21.7</v>
      </c>
      <c r="E74" s="30">
        <v>15.08</v>
      </c>
      <c r="F74" s="30">
        <v>20.38</v>
      </c>
      <c r="G74" s="30">
        <v>1.05</v>
      </c>
      <c r="H74" s="30">
        <v>77.260000000000005</v>
      </c>
      <c r="I74" s="30">
        <v>574.55999999999995</v>
      </c>
      <c r="J74" s="30">
        <v>10.3</v>
      </c>
      <c r="K74" s="30">
        <v>0.19</v>
      </c>
      <c r="L74" s="30">
        <v>0</v>
      </c>
      <c r="M74" s="30">
        <v>0</v>
      </c>
      <c r="N74" s="30">
        <v>19.64</v>
      </c>
      <c r="O74" s="30">
        <v>53.81</v>
      </c>
      <c r="P74" s="30">
        <v>3.8</v>
      </c>
      <c r="Q74" s="30">
        <v>0</v>
      </c>
      <c r="R74" s="30">
        <v>0</v>
      </c>
      <c r="S74" s="30">
        <v>0.49</v>
      </c>
      <c r="T74" s="30">
        <v>4.82</v>
      </c>
      <c r="U74" s="30">
        <v>770.68</v>
      </c>
      <c r="V74" s="30">
        <v>486.06</v>
      </c>
      <c r="W74" s="30">
        <v>276.89999999999998</v>
      </c>
      <c r="X74" s="30">
        <v>68.319999999999993</v>
      </c>
      <c r="Y74" s="30">
        <v>396.68</v>
      </c>
      <c r="Z74" s="30">
        <v>3.48</v>
      </c>
      <c r="AA74" s="30">
        <v>177.2</v>
      </c>
      <c r="AB74" s="30">
        <v>76.45</v>
      </c>
      <c r="AC74" s="30">
        <v>275.89999999999998</v>
      </c>
      <c r="AD74" s="30">
        <v>1.1299999999999999</v>
      </c>
      <c r="AE74" s="30">
        <v>0.19</v>
      </c>
      <c r="AF74" s="30">
        <v>0.56999999999999995</v>
      </c>
      <c r="AG74" s="30">
        <v>1.1000000000000001</v>
      </c>
      <c r="AH74" s="30">
        <v>6.31</v>
      </c>
      <c r="AI74" s="30">
        <v>1</v>
      </c>
      <c r="AJ74" s="30">
        <v>0</v>
      </c>
      <c r="AK74" s="30">
        <v>309.14999999999998</v>
      </c>
      <c r="AL74" s="30">
        <v>305.31</v>
      </c>
      <c r="AM74" s="30">
        <v>1834.1</v>
      </c>
      <c r="AN74" s="30">
        <v>1286.31</v>
      </c>
      <c r="AO74" s="30">
        <v>566.01</v>
      </c>
      <c r="AP74" s="30">
        <v>900.63</v>
      </c>
      <c r="AQ74" s="30">
        <v>317.82</v>
      </c>
      <c r="AR74" s="30">
        <v>1116.3399999999999</v>
      </c>
      <c r="AS74" s="30">
        <v>828.1</v>
      </c>
      <c r="AT74" s="30">
        <v>958.14</v>
      </c>
      <c r="AU74" s="30">
        <v>1320.68</v>
      </c>
      <c r="AV74" s="30">
        <v>393.79</v>
      </c>
      <c r="AW74" s="30">
        <v>598.27</v>
      </c>
      <c r="AX74" s="30">
        <v>2840.12</v>
      </c>
      <c r="AY74" s="30">
        <v>9.8699999999999992</v>
      </c>
      <c r="AZ74" s="30">
        <v>779.48</v>
      </c>
      <c r="BA74" s="30">
        <v>973.61</v>
      </c>
      <c r="BB74" s="30">
        <v>919.8</v>
      </c>
      <c r="BC74" s="30">
        <v>399.11</v>
      </c>
      <c r="BD74" s="30">
        <v>0.21</v>
      </c>
      <c r="BE74" s="30">
        <v>0.1</v>
      </c>
      <c r="BF74" s="30">
        <v>0.05</v>
      </c>
      <c r="BG74" s="30">
        <v>0.12</v>
      </c>
      <c r="BH74" s="30">
        <v>0.14000000000000001</v>
      </c>
      <c r="BI74" s="30">
        <v>0.64</v>
      </c>
      <c r="BJ74" s="30">
        <v>0</v>
      </c>
      <c r="BK74" s="30">
        <v>1.91</v>
      </c>
      <c r="BL74" s="30">
        <v>0</v>
      </c>
      <c r="BM74" s="30">
        <v>0.56999999999999995</v>
      </c>
      <c r="BN74" s="30">
        <v>0.01</v>
      </c>
      <c r="BO74" s="30">
        <v>0</v>
      </c>
      <c r="BP74" s="30">
        <v>0</v>
      </c>
      <c r="BQ74" s="30">
        <v>0.12</v>
      </c>
      <c r="BR74" s="30">
        <v>0.19</v>
      </c>
      <c r="BS74" s="30">
        <v>1.63</v>
      </c>
      <c r="BT74" s="30">
        <v>0</v>
      </c>
      <c r="BU74" s="30">
        <v>0</v>
      </c>
      <c r="BV74" s="30">
        <v>0.39</v>
      </c>
      <c r="BW74" s="30">
        <v>0.03</v>
      </c>
      <c r="BX74" s="30">
        <v>0</v>
      </c>
      <c r="BY74" s="30">
        <v>0</v>
      </c>
      <c r="BZ74" s="30">
        <v>0</v>
      </c>
      <c r="CA74" s="30">
        <v>0</v>
      </c>
      <c r="CB74" s="30">
        <v>434</v>
      </c>
      <c r="CC74" s="30">
        <f>$I$74/$I$84*100</f>
        <v>39.518264541821701</v>
      </c>
      <c r="CD74" s="30">
        <v>189.94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9.5</v>
      </c>
      <c r="CP74" s="30">
        <v>1</v>
      </c>
    </row>
    <row r="75" spans="1:94" x14ac:dyDescent="0.25">
      <c r="B75" s="23" t="s">
        <v>96</v>
      </c>
    </row>
    <row r="76" spans="1:94" s="24" customFormat="1" ht="31.5" x14ac:dyDescent="0.25">
      <c r="A76" s="24" t="str">
        <f>"3/2"</f>
        <v>3/2</v>
      </c>
      <c r="B76" s="25" t="s">
        <v>129</v>
      </c>
      <c r="C76" s="24" t="str">
        <f>"250"</f>
        <v>250</v>
      </c>
      <c r="D76" s="24">
        <v>1.88</v>
      </c>
      <c r="E76" s="24">
        <v>0.13</v>
      </c>
      <c r="F76" s="24">
        <v>5.22</v>
      </c>
      <c r="G76" s="24">
        <v>5.19</v>
      </c>
      <c r="H76" s="24">
        <v>11.06</v>
      </c>
      <c r="I76" s="24">
        <v>94.677054999999996</v>
      </c>
      <c r="J76" s="24">
        <v>1.25</v>
      </c>
      <c r="K76" s="24">
        <v>3.25</v>
      </c>
      <c r="L76" s="24">
        <v>0</v>
      </c>
      <c r="M76" s="24">
        <v>0</v>
      </c>
      <c r="N76" s="24">
        <v>5.48</v>
      </c>
      <c r="O76" s="24">
        <v>3.5</v>
      </c>
      <c r="P76" s="24">
        <v>2.08</v>
      </c>
      <c r="Q76" s="24">
        <v>0</v>
      </c>
      <c r="R76" s="24">
        <v>0</v>
      </c>
      <c r="S76" s="24">
        <v>0.28000000000000003</v>
      </c>
      <c r="T76" s="24">
        <v>1.53</v>
      </c>
      <c r="U76" s="24">
        <v>217.85</v>
      </c>
      <c r="V76" s="24">
        <v>336.73</v>
      </c>
      <c r="W76" s="24">
        <v>38.01</v>
      </c>
      <c r="X76" s="24">
        <v>20.67</v>
      </c>
      <c r="Y76" s="24">
        <v>44.96</v>
      </c>
      <c r="Z76" s="24">
        <v>0.89</v>
      </c>
      <c r="AA76" s="24">
        <v>4.5</v>
      </c>
      <c r="AB76" s="24">
        <v>975.2</v>
      </c>
      <c r="AC76" s="24">
        <v>210.55</v>
      </c>
      <c r="AD76" s="24">
        <v>2.37</v>
      </c>
      <c r="AE76" s="24">
        <v>0.04</v>
      </c>
      <c r="AF76" s="24">
        <v>0.05</v>
      </c>
      <c r="AG76" s="24">
        <v>0.62</v>
      </c>
      <c r="AH76" s="24">
        <v>1.1000000000000001</v>
      </c>
      <c r="AI76" s="24">
        <v>10.81</v>
      </c>
      <c r="AJ76" s="24">
        <v>0</v>
      </c>
      <c r="AK76" s="24">
        <v>0</v>
      </c>
      <c r="AL76" s="24">
        <v>0</v>
      </c>
      <c r="AM76" s="24">
        <v>64.02</v>
      </c>
      <c r="AN76" s="24">
        <v>71.16</v>
      </c>
      <c r="AO76" s="24">
        <v>17.39</v>
      </c>
      <c r="AP76" s="24">
        <v>47.05</v>
      </c>
      <c r="AQ76" s="24">
        <v>14.19</v>
      </c>
      <c r="AR76" s="24">
        <v>49.07</v>
      </c>
      <c r="AS76" s="24">
        <v>56.12</v>
      </c>
      <c r="AT76" s="24">
        <v>100.59</v>
      </c>
      <c r="AU76" s="24">
        <v>186.31</v>
      </c>
      <c r="AV76" s="24">
        <v>21.25</v>
      </c>
      <c r="AW76" s="24">
        <v>40.75</v>
      </c>
      <c r="AX76" s="24">
        <v>254.47</v>
      </c>
      <c r="AY76" s="24">
        <v>0</v>
      </c>
      <c r="AZ76" s="24">
        <v>45.31</v>
      </c>
      <c r="BA76" s="24">
        <v>49.4</v>
      </c>
      <c r="BB76" s="24">
        <v>44.51</v>
      </c>
      <c r="BC76" s="24">
        <v>17.34</v>
      </c>
      <c r="BD76" s="24">
        <v>0</v>
      </c>
      <c r="BE76" s="24">
        <v>0</v>
      </c>
      <c r="BF76" s="24">
        <v>0</v>
      </c>
      <c r="BG76" s="24">
        <v>0</v>
      </c>
      <c r="BH76" s="24">
        <v>0</v>
      </c>
      <c r="BI76" s="24">
        <v>0</v>
      </c>
      <c r="BJ76" s="24">
        <v>0</v>
      </c>
      <c r="BK76" s="24">
        <v>0.28999999999999998</v>
      </c>
      <c r="BL76" s="24">
        <v>0</v>
      </c>
      <c r="BM76" s="24">
        <v>0.18</v>
      </c>
      <c r="BN76" s="24">
        <v>0.01</v>
      </c>
      <c r="BO76" s="24">
        <v>0.03</v>
      </c>
      <c r="BP76" s="24">
        <v>0</v>
      </c>
      <c r="BQ76" s="24">
        <v>0</v>
      </c>
      <c r="BR76" s="24">
        <v>0</v>
      </c>
      <c r="BS76" s="24">
        <v>1.08</v>
      </c>
      <c r="BT76" s="24">
        <v>0</v>
      </c>
      <c r="BU76" s="24">
        <v>0</v>
      </c>
      <c r="BV76" s="24">
        <v>2.98</v>
      </c>
      <c r="BW76" s="24">
        <v>0</v>
      </c>
      <c r="BX76" s="24">
        <v>0</v>
      </c>
      <c r="BY76" s="24">
        <v>0</v>
      </c>
      <c r="BZ76" s="24">
        <v>0</v>
      </c>
      <c r="CA76" s="24">
        <v>0</v>
      </c>
      <c r="CB76" s="24">
        <v>298.36</v>
      </c>
      <c r="CD76" s="24">
        <v>167.03</v>
      </c>
      <c r="CF76" s="24">
        <v>0</v>
      </c>
      <c r="CG76" s="24">
        <v>0</v>
      </c>
      <c r="CH76" s="24">
        <v>0</v>
      </c>
      <c r="CI76" s="24">
        <v>0</v>
      </c>
      <c r="CJ76" s="24">
        <v>0</v>
      </c>
      <c r="CK76" s="24">
        <v>0</v>
      </c>
      <c r="CL76" s="24">
        <v>0</v>
      </c>
      <c r="CM76" s="24">
        <v>0</v>
      </c>
      <c r="CN76" s="24">
        <v>0</v>
      </c>
      <c r="CO76" s="24">
        <v>0</v>
      </c>
      <c r="CP76" s="24">
        <v>0.5</v>
      </c>
    </row>
    <row r="77" spans="1:94" s="24" customFormat="1" x14ac:dyDescent="0.25">
      <c r="A77" s="24" t="str">
        <f>"-"</f>
        <v>-</v>
      </c>
      <c r="B77" s="25" t="s">
        <v>98</v>
      </c>
      <c r="C77" s="24" t="str">
        <f>"20"</f>
        <v>20</v>
      </c>
      <c r="D77" s="24">
        <v>4.72</v>
      </c>
      <c r="E77" s="24">
        <v>5.0199999999999996</v>
      </c>
      <c r="F77" s="24">
        <v>4.47</v>
      </c>
      <c r="G77" s="24">
        <v>0</v>
      </c>
      <c r="H77" s="24">
        <v>0</v>
      </c>
      <c r="I77" s="24">
        <v>59.108159999999998</v>
      </c>
      <c r="J77" s="24">
        <v>1.21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0.22</v>
      </c>
      <c r="U77" s="24">
        <v>19.32</v>
      </c>
      <c r="V77" s="24">
        <v>47.12</v>
      </c>
      <c r="W77" s="24">
        <v>3.89</v>
      </c>
      <c r="X77" s="24">
        <v>4.32</v>
      </c>
      <c r="Y77" s="24">
        <v>39.619999999999997</v>
      </c>
      <c r="Z77" s="24">
        <v>0.38</v>
      </c>
      <c r="AA77" s="24">
        <v>11.59</v>
      </c>
      <c r="AB77" s="24">
        <v>2.21</v>
      </c>
      <c r="AC77" s="24">
        <v>19.87</v>
      </c>
      <c r="AD77" s="24">
        <v>0.14000000000000001</v>
      </c>
      <c r="AE77" s="24">
        <v>0.01</v>
      </c>
      <c r="AF77" s="24">
        <v>0.03</v>
      </c>
      <c r="AG77" s="24">
        <v>1.7</v>
      </c>
      <c r="AH77" s="24">
        <v>3.45</v>
      </c>
      <c r="AI77" s="24">
        <v>0.2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v>0</v>
      </c>
      <c r="BP77" s="24">
        <v>0</v>
      </c>
      <c r="BQ77" s="24">
        <v>0</v>
      </c>
      <c r="BR77" s="24">
        <v>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17.28</v>
      </c>
      <c r="CD77" s="24">
        <v>11.96</v>
      </c>
      <c r="CF77" s="24">
        <v>0</v>
      </c>
      <c r="CG77" s="24">
        <v>0</v>
      </c>
      <c r="CH77" s="24">
        <v>0</v>
      </c>
      <c r="CI77" s="24">
        <v>0</v>
      </c>
      <c r="CJ77" s="24">
        <v>0</v>
      </c>
      <c r="CK77" s="24">
        <v>0</v>
      </c>
      <c r="CL77" s="24">
        <v>0</v>
      </c>
      <c r="CM77" s="24">
        <v>0</v>
      </c>
      <c r="CN77" s="24">
        <v>0</v>
      </c>
      <c r="CO77" s="24">
        <v>0</v>
      </c>
      <c r="CP77" s="24">
        <v>0</v>
      </c>
    </row>
    <row r="78" spans="1:94" s="24" customFormat="1" ht="47.25" x14ac:dyDescent="0.25">
      <c r="A78" s="24" t="str">
        <f>"53/8"</f>
        <v>53/8</v>
      </c>
      <c r="B78" s="25" t="s">
        <v>130</v>
      </c>
      <c r="C78" s="24" t="str">
        <f>"220"</f>
        <v>220</v>
      </c>
      <c r="D78" s="24">
        <v>14.44</v>
      </c>
      <c r="E78" s="24">
        <v>10.66</v>
      </c>
      <c r="F78" s="24">
        <v>29.22</v>
      </c>
      <c r="G78" s="24">
        <v>2.5499999999999998</v>
      </c>
      <c r="H78" s="24">
        <v>32.159999999999997</v>
      </c>
      <c r="I78" s="24">
        <v>447.25501040000006</v>
      </c>
      <c r="J78" s="24">
        <v>10.93</v>
      </c>
      <c r="K78" s="24">
        <v>1.24</v>
      </c>
      <c r="L78" s="24">
        <v>0</v>
      </c>
      <c r="M78" s="24">
        <v>0</v>
      </c>
      <c r="N78" s="24">
        <v>3.02</v>
      </c>
      <c r="O78" s="24">
        <v>26.43</v>
      </c>
      <c r="P78" s="24">
        <v>2.71</v>
      </c>
      <c r="Q78" s="24">
        <v>0</v>
      </c>
      <c r="R78" s="24">
        <v>0</v>
      </c>
      <c r="S78" s="24">
        <v>0.4</v>
      </c>
      <c r="T78" s="24">
        <v>3.84</v>
      </c>
      <c r="U78" s="24">
        <v>398.07</v>
      </c>
      <c r="V78" s="24">
        <v>1164.46</v>
      </c>
      <c r="W78" s="24">
        <v>29.68</v>
      </c>
      <c r="X78" s="24">
        <v>55.14</v>
      </c>
      <c r="Y78" s="24">
        <v>211.68</v>
      </c>
      <c r="Z78" s="24">
        <v>2.74</v>
      </c>
      <c r="AA78" s="24">
        <v>17.16</v>
      </c>
      <c r="AB78" s="24">
        <v>43.65</v>
      </c>
      <c r="AC78" s="24">
        <v>37.049999999999997</v>
      </c>
      <c r="AD78" s="24">
        <v>1.34</v>
      </c>
      <c r="AE78" s="24">
        <v>0.44</v>
      </c>
      <c r="AF78" s="24">
        <v>0.21</v>
      </c>
      <c r="AG78" s="24">
        <v>3.5</v>
      </c>
      <c r="AH78" s="24">
        <v>7.78</v>
      </c>
      <c r="AI78" s="24">
        <v>15.84</v>
      </c>
      <c r="AJ78" s="24">
        <v>0</v>
      </c>
      <c r="AK78" s="24">
        <v>551.66</v>
      </c>
      <c r="AL78" s="24">
        <v>470.22</v>
      </c>
      <c r="AM78" s="24">
        <v>849.58</v>
      </c>
      <c r="AN78" s="24">
        <v>968.32</v>
      </c>
      <c r="AO78" s="24">
        <v>262.76</v>
      </c>
      <c r="AP78" s="24">
        <v>532.76</v>
      </c>
      <c r="AQ78" s="24">
        <v>173.01</v>
      </c>
      <c r="AR78" s="24">
        <v>487.14</v>
      </c>
      <c r="AS78" s="24">
        <v>647.95000000000005</v>
      </c>
      <c r="AT78" s="24">
        <v>906.5</v>
      </c>
      <c r="AU78" s="24">
        <v>1055.43</v>
      </c>
      <c r="AV78" s="24">
        <v>421.52</v>
      </c>
      <c r="AW78" s="24">
        <v>552.74</v>
      </c>
      <c r="AX78" s="24">
        <v>1951.34</v>
      </c>
      <c r="AY78" s="24">
        <v>113.08</v>
      </c>
      <c r="AZ78" s="24">
        <v>503.11</v>
      </c>
      <c r="BA78" s="24">
        <v>494.09</v>
      </c>
      <c r="BB78" s="24">
        <v>420.14</v>
      </c>
      <c r="BC78" s="24">
        <v>157.29</v>
      </c>
      <c r="BD78" s="24">
        <v>0.1</v>
      </c>
      <c r="BE78" s="24">
        <v>0.05</v>
      </c>
      <c r="BF78" s="24">
        <v>0.03</v>
      </c>
      <c r="BG78" s="24">
        <v>0.06</v>
      </c>
      <c r="BH78" s="24">
        <v>7.0000000000000007E-2</v>
      </c>
      <c r="BI78" s="24">
        <v>0.31</v>
      </c>
      <c r="BJ78" s="24">
        <v>0</v>
      </c>
      <c r="BK78" s="24">
        <v>1.07</v>
      </c>
      <c r="BL78" s="24">
        <v>0</v>
      </c>
      <c r="BM78" s="24">
        <v>0.35</v>
      </c>
      <c r="BN78" s="24">
        <v>0</v>
      </c>
      <c r="BO78" s="24">
        <v>0.01</v>
      </c>
      <c r="BP78" s="24">
        <v>0</v>
      </c>
      <c r="BQ78" s="24">
        <v>0.06</v>
      </c>
      <c r="BR78" s="24">
        <v>0.1</v>
      </c>
      <c r="BS78" s="24">
        <v>1.34</v>
      </c>
      <c r="BT78" s="24">
        <v>0</v>
      </c>
      <c r="BU78" s="24">
        <v>0</v>
      </c>
      <c r="BV78" s="24">
        <v>1.24</v>
      </c>
      <c r="BW78" s="24">
        <v>0</v>
      </c>
      <c r="BX78" s="24">
        <v>0</v>
      </c>
      <c r="BY78" s="24">
        <v>0</v>
      </c>
      <c r="BZ78" s="24">
        <v>0</v>
      </c>
      <c r="CA78" s="24">
        <v>0</v>
      </c>
      <c r="CB78" s="24">
        <v>200.36</v>
      </c>
      <c r="CD78" s="24">
        <v>24.43</v>
      </c>
      <c r="CF78" s="24">
        <v>0</v>
      </c>
      <c r="CG78" s="24">
        <v>0</v>
      </c>
      <c r="CH78" s="24">
        <v>0</v>
      </c>
      <c r="CI78" s="24">
        <v>0</v>
      </c>
      <c r="CJ78" s="24">
        <v>0</v>
      </c>
      <c r="CK78" s="24">
        <v>0</v>
      </c>
      <c r="CL78" s="24">
        <v>0</v>
      </c>
      <c r="CM78" s="24">
        <v>0</v>
      </c>
      <c r="CN78" s="24">
        <v>0</v>
      </c>
      <c r="CO78" s="24">
        <v>0</v>
      </c>
      <c r="CP78" s="24">
        <v>0.88</v>
      </c>
    </row>
    <row r="79" spans="1:94" s="24" customFormat="1" ht="31.5" x14ac:dyDescent="0.25">
      <c r="A79" s="24" t="str">
        <f>"16/10"</f>
        <v>16/10</v>
      </c>
      <c r="B79" s="25" t="s">
        <v>131</v>
      </c>
      <c r="C79" s="24" t="str">
        <f>"180"</f>
        <v>180</v>
      </c>
      <c r="D79" s="24">
        <v>0.84</v>
      </c>
      <c r="E79" s="24">
        <v>0</v>
      </c>
      <c r="F79" s="24">
        <v>0.1</v>
      </c>
      <c r="G79" s="24">
        <v>0.1</v>
      </c>
      <c r="H79" s="24">
        <v>16.559999999999999</v>
      </c>
      <c r="I79" s="24">
        <v>62.722872000000002</v>
      </c>
      <c r="J79" s="24">
        <v>0.02</v>
      </c>
      <c r="K79" s="24">
        <v>0</v>
      </c>
      <c r="L79" s="24">
        <v>0</v>
      </c>
      <c r="M79" s="24">
        <v>0</v>
      </c>
      <c r="N79" s="24">
        <v>12.61</v>
      </c>
      <c r="O79" s="24">
        <v>0.65</v>
      </c>
      <c r="P79" s="24">
        <v>3.3</v>
      </c>
      <c r="Q79" s="24">
        <v>0</v>
      </c>
      <c r="R79" s="24">
        <v>0</v>
      </c>
      <c r="S79" s="24">
        <v>0.43</v>
      </c>
      <c r="T79" s="24">
        <v>0.76</v>
      </c>
      <c r="U79" s="24">
        <v>2.81</v>
      </c>
      <c r="V79" s="24">
        <v>231.84</v>
      </c>
      <c r="W79" s="24">
        <v>23.7</v>
      </c>
      <c r="X79" s="24">
        <v>14.19</v>
      </c>
      <c r="Y79" s="24">
        <v>19.04</v>
      </c>
      <c r="Z79" s="24">
        <v>0.56000000000000005</v>
      </c>
      <c r="AA79" s="24">
        <v>0</v>
      </c>
      <c r="AB79" s="24">
        <v>623.70000000000005</v>
      </c>
      <c r="AC79" s="24">
        <v>115.47</v>
      </c>
      <c r="AD79" s="24">
        <v>0.91</v>
      </c>
      <c r="AE79" s="24">
        <v>0.01</v>
      </c>
      <c r="AF79" s="24">
        <v>0.04</v>
      </c>
      <c r="AG79" s="24">
        <v>0.39</v>
      </c>
      <c r="AH79" s="24">
        <v>0.59</v>
      </c>
      <c r="AI79" s="24">
        <v>18.22</v>
      </c>
      <c r="AJ79" s="24">
        <v>0</v>
      </c>
      <c r="AK79" s="24">
        <v>0</v>
      </c>
      <c r="AL79" s="24">
        <v>0</v>
      </c>
      <c r="AM79" s="24">
        <v>0.01</v>
      </c>
      <c r="AN79" s="24">
        <v>0.01</v>
      </c>
      <c r="AO79" s="24">
        <v>0</v>
      </c>
      <c r="AP79" s="24">
        <v>0.01</v>
      </c>
      <c r="AQ79" s="24">
        <v>0</v>
      </c>
      <c r="AR79" s="24">
        <v>0.01</v>
      </c>
      <c r="AS79" s="24">
        <v>0.01</v>
      </c>
      <c r="AT79" s="24">
        <v>0.01</v>
      </c>
      <c r="AU79" s="24">
        <v>0.04</v>
      </c>
      <c r="AV79" s="24">
        <v>0</v>
      </c>
      <c r="AW79" s="24">
        <v>0.01</v>
      </c>
      <c r="AX79" s="24">
        <v>0.02</v>
      </c>
      <c r="AY79" s="24">
        <v>0</v>
      </c>
      <c r="AZ79" s="24">
        <v>0.01</v>
      </c>
      <c r="BA79" s="24">
        <v>0.01</v>
      </c>
      <c r="BB79" s="24">
        <v>0</v>
      </c>
      <c r="BC79" s="24">
        <v>0</v>
      </c>
      <c r="BD79" s="24">
        <v>0</v>
      </c>
      <c r="BE79" s="24">
        <v>0</v>
      </c>
      <c r="BF79" s="24">
        <v>0</v>
      </c>
      <c r="BG79" s="24">
        <v>0</v>
      </c>
      <c r="BH79" s="24">
        <v>0</v>
      </c>
      <c r="BI79" s="24">
        <v>0</v>
      </c>
      <c r="BJ79" s="24">
        <v>0</v>
      </c>
      <c r="BK79" s="24">
        <v>0</v>
      </c>
      <c r="BL79" s="24">
        <v>0</v>
      </c>
      <c r="BM79" s="24">
        <v>0</v>
      </c>
      <c r="BN79" s="24">
        <v>0</v>
      </c>
      <c r="BO79" s="24">
        <v>0</v>
      </c>
      <c r="BP79" s="24">
        <v>0</v>
      </c>
      <c r="BQ79" s="24">
        <v>0</v>
      </c>
      <c r="BR79" s="24">
        <v>0</v>
      </c>
      <c r="BS79" s="24">
        <v>0.01</v>
      </c>
      <c r="BT79" s="24">
        <v>0</v>
      </c>
      <c r="BU79" s="24">
        <v>0</v>
      </c>
      <c r="BV79" s="24">
        <v>0</v>
      </c>
      <c r="BW79" s="24">
        <v>0</v>
      </c>
      <c r="BX79" s="24">
        <v>0</v>
      </c>
      <c r="BY79" s="24">
        <v>0</v>
      </c>
      <c r="BZ79" s="24">
        <v>0</v>
      </c>
      <c r="CA79" s="24">
        <v>0</v>
      </c>
      <c r="CB79" s="24">
        <v>192.33</v>
      </c>
      <c r="CD79" s="24">
        <v>103.95</v>
      </c>
      <c r="CF79" s="24">
        <v>0</v>
      </c>
      <c r="CG79" s="24">
        <v>0</v>
      </c>
      <c r="CH79" s="24">
        <v>0</v>
      </c>
      <c r="CI79" s="24">
        <v>0</v>
      </c>
      <c r="CJ79" s="24">
        <v>0</v>
      </c>
      <c r="CK79" s="24">
        <v>0</v>
      </c>
      <c r="CL79" s="24">
        <v>0</v>
      </c>
      <c r="CM79" s="24">
        <v>0</v>
      </c>
      <c r="CN79" s="24">
        <v>0</v>
      </c>
      <c r="CO79" s="24">
        <v>4.5</v>
      </c>
      <c r="CP79" s="24">
        <v>0</v>
      </c>
    </row>
    <row r="80" spans="1:94" s="24" customFormat="1" x14ac:dyDescent="0.25">
      <c r="A80" s="24" t="str">
        <f>"-"</f>
        <v>-</v>
      </c>
      <c r="B80" s="25" t="s">
        <v>93</v>
      </c>
      <c r="C80" s="24" t="str">
        <f>"40"</f>
        <v>40</v>
      </c>
      <c r="D80" s="24">
        <v>2.64</v>
      </c>
      <c r="E80" s="24">
        <v>0</v>
      </c>
      <c r="F80" s="24">
        <v>0.26</v>
      </c>
      <c r="G80" s="24">
        <v>0.26</v>
      </c>
      <c r="H80" s="24">
        <v>18.760000000000002</v>
      </c>
      <c r="I80" s="24">
        <v>89.560399999999987</v>
      </c>
      <c r="J80" s="24">
        <v>0</v>
      </c>
      <c r="K80" s="24">
        <v>0</v>
      </c>
      <c r="L80" s="24">
        <v>0</v>
      </c>
      <c r="M80" s="24">
        <v>0</v>
      </c>
      <c r="N80" s="24">
        <v>0.44</v>
      </c>
      <c r="O80" s="24">
        <v>18.239999999999998</v>
      </c>
      <c r="P80" s="24">
        <v>0.08</v>
      </c>
      <c r="Q80" s="24">
        <v>0</v>
      </c>
      <c r="R80" s="24">
        <v>0</v>
      </c>
      <c r="S80" s="24">
        <v>0</v>
      </c>
      <c r="T80" s="24">
        <v>0.72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>
        <v>0</v>
      </c>
      <c r="AJ80" s="24">
        <v>0</v>
      </c>
      <c r="AK80" s="24">
        <v>0</v>
      </c>
      <c r="AL80" s="24">
        <v>0</v>
      </c>
      <c r="AM80" s="24">
        <v>203.58</v>
      </c>
      <c r="AN80" s="24">
        <v>67.510000000000005</v>
      </c>
      <c r="AO80" s="24">
        <v>40.020000000000003</v>
      </c>
      <c r="AP80" s="24">
        <v>80.040000000000006</v>
      </c>
      <c r="AQ80" s="24">
        <v>30.28</v>
      </c>
      <c r="AR80" s="24">
        <v>144.77000000000001</v>
      </c>
      <c r="AS80" s="24">
        <v>89.78</v>
      </c>
      <c r="AT80" s="24">
        <v>125.28</v>
      </c>
      <c r="AU80" s="24">
        <v>103.36</v>
      </c>
      <c r="AV80" s="24">
        <v>54.29</v>
      </c>
      <c r="AW80" s="24">
        <v>96.05</v>
      </c>
      <c r="AX80" s="24">
        <v>803.18</v>
      </c>
      <c r="AY80" s="24">
        <v>0</v>
      </c>
      <c r="AZ80" s="24">
        <v>261.7</v>
      </c>
      <c r="BA80" s="24">
        <v>113.8</v>
      </c>
      <c r="BB80" s="24">
        <v>75.52</v>
      </c>
      <c r="BC80" s="24">
        <v>59.86</v>
      </c>
      <c r="BD80" s="24">
        <v>0</v>
      </c>
      <c r="BE80" s="24">
        <v>0</v>
      </c>
      <c r="BF80" s="24">
        <v>0</v>
      </c>
      <c r="BG80" s="24">
        <v>0</v>
      </c>
      <c r="BH80" s="24">
        <v>0</v>
      </c>
      <c r="BI80" s="24">
        <v>0</v>
      </c>
      <c r="BJ80" s="24">
        <v>0</v>
      </c>
      <c r="BK80" s="24">
        <v>0.03</v>
      </c>
      <c r="BL80" s="24">
        <v>0</v>
      </c>
      <c r="BM80" s="24">
        <v>0</v>
      </c>
      <c r="BN80" s="24">
        <v>0</v>
      </c>
      <c r="BO80" s="24">
        <v>0</v>
      </c>
      <c r="BP80" s="24">
        <v>0</v>
      </c>
      <c r="BQ80" s="24">
        <v>0</v>
      </c>
      <c r="BR80" s="24">
        <v>0</v>
      </c>
      <c r="BS80" s="24">
        <v>0.03</v>
      </c>
      <c r="BT80" s="24">
        <v>0</v>
      </c>
      <c r="BU80" s="24">
        <v>0</v>
      </c>
      <c r="BV80" s="24">
        <v>0.11</v>
      </c>
      <c r="BW80" s="24">
        <v>0.01</v>
      </c>
      <c r="BX80" s="24">
        <v>0</v>
      </c>
      <c r="BY80" s="24">
        <v>0</v>
      </c>
      <c r="BZ80" s="24">
        <v>0</v>
      </c>
      <c r="CA80" s="24">
        <v>0</v>
      </c>
      <c r="CB80" s="24">
        <v>15.64</v>
      </c>
      <c r="CD80" s="24">
        <v>0</v>
      </c>
      <c r="CF80" s="24">
        <v>0</v>
      </c>
      <c r="CG80" s="24">
        <v>0</v>
      </c>
      <c r="CH80" s="24">
        <v>0</v>
      </c>
      <c r="CI80" s="24">
        <v>0</v>
      </c>
      <c r="CJ80" s="24">
        <v>0</v>
      </c>
      <c r="CK80" s="24">
        <v>0</v>
      </c>
      <c r="CL80" s="24">
        <v>0</v>
      </c>
      <c r="CM80" s="24">
        <v>0</v>
      </c>
      <c r="CN80" s="24">
        <v>0</v>
      </c>
      <c r="CO80" s="24">
        <v>0</v>
      </c>
      <c r="CP80" s="24">
        <v>0</v>
      </c>
    </row>
    <row r="81" spans="1:94" s="24" customFormat="1" x14ac:dyDescent="0.25">
      <c r="A81" s="24" t="str">
        <f>"-"</f>
        <v>-</v>
      </c>
      <c r="B81" s="25" t="s">
        <v>103</v>
      </c>
      <c r="C81" s="24" t="str">
        <f>"40"</f>
        <v>40</v>
      </c>
      <c r="D81" s="24">
        <v>2.64</v>
      </c>
      <c r="E81" s="24">
        <v>0</v>
      </c>
      <c r="F81" s="24">
        <v>0.48</v>
      </c>
      <c r="G81" s="24">
        <v>0.48</v>
      </c>
      <c r="H81" s="24">
        <v>16.68</v>
      </c>
      <c r="I81" s="24">
        <v>77.352000000000004</v>
      </c>
      <c r="J81" s="24">
        <v>0.08</v>
      </c>
      <c r="K81" s="24">
        <v>0</v>
      </c>
      <c r="L81" s="24">
        <v>0</v>
      </c>
      <c r="M81" s="24">
        <v>0</v>
      </c>
      <c r="N81" s="24">
        <v>0.48</v>
      </c>
      <c r="O81" s="24">
        <v>12.88</v>
      </c>
      <c r="P81" s="24">
        <v>3.32</v>
      </c>
      <c r="Q81" s="24">
        <v>0</v>
      </c>
      <c r="R81" s="24">
        <v>0</v>
      </c>
      <c r="S81" s="24">
        <v>0.4</v>
      </c>
      <c r="T81" s="24">
        <v>1</v>
      </c>
      <c r="U81" s="24">
        <v>244</v>
      </c>
      <c r="V81" s="24">
        <v>98</v>
      </c>
      <c r="W81" s="24">
        <v>14</v>
      </c>
      <c r="X81" s="24">
        <v>18.8</v>
      </c>
      <c r="Y81" s="24">
        <v>63.2</v>
      </c>
      <c r="Z81" s="24">
        <v>1.56</v>
      </c>
      <c r="AA81" s="24">
        <v>0</v>
      </c>
      <c r="AB81" s="24">
        <v>2</v>
      </c>
      <c r="AC81" s="24">
        <v>0.4</v>
      </c>
      <c r="AD81" s="24">
        <v>0.56000000000000005</v>
      </c>
      <c r="AE81" s="24">
        <v>7.0000000000000007E-2</v>
      </c>
      <c r="AF81" s="24">
        <v>0.03</v>
      </c>
      <c r="AG81" s="24">
        <v>0.28000000000000003</v>
      </c>
      <c r="AH81" s="24">
        <v>0.8</v>
      </c>
      <c r="AI81" s="24">
        <v>0</v>
      </c>
      <c r="AJ81" s="24">
        <v>0</v>
      </c>
      <c r="AK81" s="24">
        <v>0</v>
      </c>
      <c r="AL81" s="24">
        <v>0</v>
      </c>
      <c r="AM81" s="24">
        <v>170.8</v>
      </c>
      <c r="AN81" s="24">
        <v>89.2</v>
      </c>
      <c r="AO81" s="24">
        <v>37.200000000000003</v>
      </c>
      <c r="AP81" s="24">
        <v>79.2</v>
      </c>
      <c r="AQ81" s="24">
        <v>32</v>
      </c>
      <c r="AR81" s="24">
        <v>148.4</v>
      </c>
      <c r="AS81" s="24">
        <v>118.8</v>
      </c>
      <c r="AT81" s="24">
        <v>116.4</v>
      </c>
      <c r="AU81" s="24">
        <v>185.6</v>
      </c>
      <c r="AV81" s="24">
        <v>49.6</v>
      </c>
      <c r="AW81" s="24">
        <v>124</v>
      </c>
      <c r="AX81" s="24">
        <v>611.6</v>
      </c>
      <c r="AY81" s="24">
        <v>0</v>
      </c>
      <c r="AZ81" s="24">
        <v>210.4</v>
      </c>
      <c r="BA81" s="24">
        <v>116.4</v>
      </c>
      <c r="BB81" s="24">
        <v>72</v>
      </c>
      <c r="BC81" s="24">
        <v>52</v>
      </c>
      <c r="BD81" s="24">
        <v>0</v>
      </c>
      <c r="BE81" s="24">
        <v>0</v>
      </c>
      <c r="BF81" s="24">
        <v>0</v>
      </c>
      <c r="BG81" s="24">
        <v>0</v>
      </c>
      <c r="BH81" s="24">
        <v>0</v>
      </c>
      <c r="BI81" s="24">
        <v>0</v>
      </c>
      <c r="BJ81" s="24">
        <v>0</v>
      </c>
      <c r="BK81" s="24">
        <v>0.06</v>
      </c>
      <c r="BL81" s="24">
        <v>0</v>
      </c>
      <c r="BM81" s="24">
        <v>0</v>
      </c>
      <c r="BN81" s="24">
        <v>0.01</v>
      </c>
      <c r="BO81" s="24">
        <v>0</v>
      </c>
      <c r="BP81" s="24">
        <v>0</v>
      </c>
      <c r="BQ81" s="24">
        <v>0</v>
      </c>
      <c r="BR81" s="24">
        <v>0</v>
      </c>
      <c r="BS81" s="24">
        <v>0.04</v>
      </c>
      <c r="BT81" s="24">
        <v>0</v>
      </c>
      <c r="BU81" s="24">
        <v>0</v>
      </c>
      <c r="BV81" s="24">
        <v>0.19</v>
      </c>
      <c r="BW81" s="24">
        <v>0.03</v>
      </c>
      <c r="BX81" s="24">
        <v>0</v>
      </c>
      <c r="BY81" s="24">
        <v>0</v>
      </c>
      <c r="BZ81" s="24">
        <v>0</v>
      </c>
      <c r="CA81" s="24">
        <v>0</v>
      </c>
      <c r="CB81" s="24">
        <v>18.8</v>
      </c>
      <c r="CD81" s="24">
        <v>0.33</v>
      </c>
      <c r="CF81" s="24">
        <v>0</v>
      </c>
      <c r="CG81" s="24">
        <v>0</v>
      </c>
      <c r="CH81" s="24">
        <v>0</v>
      </c>
      <c r="CI81" s="24">
        <v>0</v>
      </c>
      <c r="CJ81" s="24">
        <v>0</v>
      </c>
      <c r="CK81" s="24">
        <v>0</v>
      </c>
      <c r="CL81" s="24">
        <v>0</v>
      </c>
      <c r="CM81" s="24">
        <v>0</v>
      </c>
      <c r="CN81" s="24">
        <v>0</v>
      </c>
      <c r="CO81" s="24">
        <v>0</v>
      </c>
      <c r="CP81" s="24">
        <v>0</v>
      </c>
    </row>
    <row r="82" spans="1:94" s="26" customFormat="1" x14ac:dyDescent="0.25">
      <c r="A82" s="26" t="str">
        <f>"-"</f>
        <v>-</v>
      </c>
      <c r="B82" s="27" t="s">
        <v>104</v>
      </c>
      <c r="C82" s="26" t="str">
        <f>"100"</f>
        <v>100</v>
      </c>
      <c r="D82" s="26">
        <v>0.4</v>
      </c>
      <c r="E82" s="26">
        <v>0</v>
      </c>
      <c r="F82" s="26">
        <v>0.4</v>
      </c>
      <c r="G82" s="26">
        <v>0.4</v>
      </c>
      <c r="H82" s="26">
        <v>11.6</v>
      </c>
      <c r="I82" s="26">
        <v>48.68</v>
      </c>
      <c r="J82" s="26">
        <v>0.1</v>
      </c>
      <c r="K82" s="26">
        <v>0</v>
      </c>
      <c r="L82" s="26">
        <v>0</v>
      </c>
      <c r="M82" s="26">
        <v>0</v>
      </c>
      <c r="N82" s="26">
        <v>9</v>
      </c>
      <c r="O82" s="26">
        <v>0.8</v>
      </c>
      <c r="P82" s="26">
        <v>1.8</v>
      </c>
      <c r="Q82" s="26">
        <v>0</v>
      </c>
      <c r="R82" s="26">
        <v>0</v>
      </c>
      <c r="S82" s="26">
        <v>0.8</v>
      </c>
      <c r="T82" s="26">
        <v>0.5</v>
      </c>
      <c r="U82" s="26">
        <v>26</v>
      </c>
      <c r="V82" s="26">
        <v>278</v>
      </c>
      <c r="W82" s="26">
        <v>16</v>
      </c>
      <c r="X82" s="26">
        <v>9</v>
      </c>
      <c r="Y82" s="26">
        <v>11</v>
      </c>
      <c r="Z82" s="26">
        <v>2.2000000000000002</v>
      </c>
      <c r="AA82" s="26">
        <v>0</v>
      </c>
      <c r="AB82" s="26">
        <v>30</v>
      </c>
      <c r="AC82" s="26">
        <v>5</v>
      </c>
      <c r="AD82" s="26">
        <v>0.2</v>
      </c>
      <c r="AE82" s="26">
        <v>0.03</v>
      </c>
      <c r="AF82" s="26">
        <v>0.02</v>
      </c>
      <c r="AG82" s="26">
        <v>0.3</v>
      </c>
      <c r="AH82" s="26">
        <v>0.4</v>
      </c>
      <c r="AI82" s="26">
        <v>10</v>
      </c>
      <c r="AJ82" s="26">
        <v>0</v>
      </c>
      <c r="AK82" s="26">
        <v>0</v>
      </c>
      <c r="AL82" s="26">
        <v>0</v>
      </c>
      <c r="AM82" s="26">
        <v>19</v>
      </c>
      <c r="AN82" s="26">
        <v>18</v>
      </c>
      <c r="AO82" s="26">
        <v>3</v>
      </c>
      <c r="AP82" s="26">
        <v>11</v>
      </c>
      <c r="AQ82" s="26">
        <v>3</v>
      </c>
      <c r="AR82" s="26">
        <v>9</v>
      </c>
      <c r="AS82" s="26">
        <v>17</v>
      </c>
      <c r="AT82" s="26">
        <v>10</v>
      </c>
      <c r="AU82" s="26">
        <v>78</v>
      </c>
      <c r="AV82" s="26">
        <v>7</v>
      </c>
      <c r="AW82" s="26">
        <v>14</v>
      </c>
      <c r="AX82" s="26">
        <v>42</v>
      </c>
      <c r="AY82" s="26">
        <v>0</v>
      </c>
      <c r="AZ82" s="26">
        <v>13</v>
      </c>
      <c r="BA82" s="26">
        <v>16</v>
      </c>
      <c r="BB82" s="26">
        <v>6</v>
      </c>
      <c r="BC82" s="26">
        <v>5</v>
      </c>
      <c r="BD82" s="26">
        <v>0</v>
      </c>
      <c r="BE82" s="26">
        <v>0</v>
      </c>
      <c r="BF82" s="26">
        <v>0</v>
      </c>
      <c r="BG82" s="26">
        <v>0</v>
      </c>
      <c r="BH82" s="26">
        <v>0</v>
      </c>
      <c r="BI82" s="26">
        <v>0</v>
      </c>
      <c r="BJ82" s="26">
        <v>0</v>
      </c>
      <c r="BK82" s="26">
        <v>0</v>
      </c>
      <c r="BL82" s="26">
        <v>0</v>
      </c>
      <c r="BM82" s="26">
        <v>0</v>
      </c>
      <c r="BN82" s="26">
        <v>0</v>
      </c>
      <c r="BO82" s="26">
        <v>0</v>
      </c>
      <c r="BP82" s="26">
        <v>0</v>
      </c>
      <c r="BQ82" s="26">
        <v>0</v>
      </c>
      <c r="BR82" s="26">
        <v>0</v>
      </c>
      <c r="BS82" s="26">
        <v>0</v>
      </c>
      <c r="BT82" s="26">
        <v>0</v>
      </c>
      <c r="BU82" s="26">
        <v>0</v>
      </c>
      <c r="BV82" s="26">
        <v>0</v>
      </c>
      <c r="BW82" s="26">
        <v>0</v>
      </c>
      <c r="BX82" s="26">
        <v>0</v>
      </c>
      <c r="BY82" s="26">
        <v>0</v>
      </c>
      <c r="BZ82" s="26">
        <v>0</v>
      </c>
      <c r="CA82" s="26">
        <v>0</v>
      </c>
      <c r="CB82" s="26">
        <v>86.3</v>
      </c>
      <c r="CD82" s="26">
        <v>5</v>
      </c>
      <c r="CF82" s="26">
        <v>0</v>
      </c>
      <c r="CG82" s="26">
        <v>0</v>
      </c>
      <c r="CH82" s="26">
        <v>0</v>
      </c>
      <c r="CI82" s="26">
        <v>0</v>
      </c>
      <c r="CJ82" s="26">
        <v>0</v>
      </c>
      <c r="CK82" s="26">
        <v>0</v>
      </c>
      <c r="CL82" s="26">
        <v>0</v>
      </c>
      <c r="CM82" s="26">
        <v>0</v>
      </c>
      <c r="CN82" s="26">
        <v>0</v>
      </c>
      <c r="CO82" s="26">
        <v>0</v>
      </c>
      <c r="CP82" s="26">
        <v>0</v>
      </c>
    </row>
    <row r="83" spans="1:94" s="30" customFormat="1" x14ac:dyDescent="0.25">
      <c r="B83" s="31" t="s">
        <v>105</v>
      </c>
      <c r="D83" s="30">
        <v>27.56</v>
      </c>
      <c r="E83" s="30">
        <v>15.81</v>
      </c>
      <c r="F83" s="30">
        <v>40.159999999999997</v>
      </c>
      <c r="G83" s="30">
        <v>8.98</v>
      </c>
      <c r="H83" s="30">
        <v>106.82</v>
      </c>
      <c r="I83" s="30">
        <v>879.36</v>
      </c>
      <c r="J83" s="30">
        <v>13.59</v>
      </c>
      <c r="K83" s="30">
        <v>4.49</v>
      </c>
      <c r="L83" s="30">
        <v>0</v>
      </c>
      <c r="M83" s="30">
        <v>0</v>
      </c>
      <c r="N83" s="30">
        <v>31.03</v>
      </c>
      <c r="O83" s="30">
        <v>62.5</v>
      </c>
      <c r="P83" s="30">
        <v>13.29</v>
      </c>
      <c r="Q83" s="30">
        <v>0</v>
      </c>
      <c r="R83" s="30">
        <v>0</v>
      </c>
      <c r="S83" s="30">
        <v>2.31</v>
      </c>
      <c r="T83" s="30">
        <v>8.56</v>
      </c>
      <c r="U83" s="30">
        <v>908.04</v>
      </c>
      <c r="V83" s="30">
        <v>2156.14</v>
      </c>
      <c r="W83" s="30">
        <v>125.28</v>
      </c>
      <c r="X83" s="30">
        <v>122.12</v>
      </c>
      <c r="Y83" s="30">
        <v>389.5</v>
      </c>
      <c r="Z83" s="30">
        <v>8.34</v>
      </c>
      <c r="AA83" s="30">
        <v>33.25</v>
      </c>
      <c r="AB83" s="30">
        <v>1676.76</v>
      </c>
      <c r="AC83" s="30">
        <v>388.34</v>
      </c>
      <c r="AD83" s="30">
        <v>5.51</v>
      </c>
      <c r="AE83" s="30">
        <v>0.61</v>
      </c>
      <c r="AF83" s="30">
        <v>0.38</v>
      </c>
      <c r="AG83" s="30">
        <v>6.8</v>
      </c>
      <c r="AH83" s="30">
        <v>14.11</v>
      </c>
      <c r="AI83" s="30">
        <v>55.06</v>
      </c>
      <c r="AJ83" s="30">
        <v>0</v>
      </c>
      <c r="AK83" s="30">
        <v>551.66</v>
      </c>
      <c r="AL83" s="30">
        <v>470.22</v>
      </c>
      <c r="AM83" s="30">
        <v>1306.99</v>
      </c>
      <c r="AN83" s="30">
        <v>1214.21</v>
      </c>
      <c r="AO83" s="30">
        <v>360.37</v>
      </c>
      <c r="AP83" s="30">
        <v>750.06</v>
      </c>
      <c r="AQ83" s="30">
        <v>252.48</v>
      </c>
      <c r="AR83" s="30">
        <v>838.39</v>
      </c>
      <c r="AS83" s="30">
        <v>929.66</v>
      </c>
      <c r="AT83" s="30">
        <v>1258.77</v>
      </c>
      <c r="AU83" s="30">
        <v>1608.74</v>
      </c>
      <c r="AV83" s="30">
        <v>553.66</v>
      </c>
      <c r="AW83" s="30">
        <v>827.54</v>
      </c>
      <c r="AX83" s="30">
        <v>3662.61</v>
      </c>
      <c r="AY83" s="30">
        <v>113.08</v>
      </c>
      <c r="AZ83" s="30">
        <v>1033.52</v>
      </c>
      <c r="BA83" s="30">
        <v>789.69</v>
      </c>
      <c r="BB83" s="30">
        <v>618.16999999999996</v>
      </c>
      <c r="BC83" s="30">
        <v>291.49</v>
      </c>
      <c r="BD83" s="30">
        <v>0.1</v>
      </c>
      <c r="BE83" s="30">
        <v>0.05</v>
      </c>
      <c r="BF83" s="30">
        <v>0.03</v>
      </c>
      <c r="BG83" s="30">
        <v>0.06</v>
      </c>
      <c r="BH83" s="30">
        <v>7.0000000000000007E-2</v>
      </c>
      <c r="BI83" s="30">
        <v>0.31</v>
      </c>
      <c r="BJ83" s="30">
        <v>0</v>
      </c>
      <c r="BK83" s="30">
        <v>1.45</v>
      </c>
      <c r="BL83" s="30">
        <v>0</v>
      </c>
      <c r="BM83" s="30">
        <v>0.54</v>
      </c>
      <c r="BN83" s="30">
        <v>0.03</v>
      </c>
      <c r="BO83" s="30">
        <v>0.04</v>
      </c>
      <c r="BP83" s="30">
        <v>0</v>
      </c>
      <c r="BQ83" s="30">
        <v>0.06</v>
      </c>
      <c r="BR83" s="30">
        <v>0.11</v>
      </c>
      <c r="BS83" s="30">
        <v>2.5</v>
      </c>
      <c r="BT83" s="30">
        <v>0</v>
      </c>
      <c r="BU83" s="30">
        <v>0</v>
      </c>
      <c r="BV83" s="30">
        <v>4.53</v>
      </c>
      <c r="BW83" s="30">
        <v>0.04</v>
      </c>
      <c r="BX83" s="30">
        <v>0</v>
      </c>
      <c r="BY83" s="30">
        <v>0</v>
      </c>
      <c r="BZ83" s="30">
        <v>0</v>
      </c>
      <c r="CA83" s="30">
        <v>0</v>
      </c>
      <c r="CB83" s="30">
        <v>829.07</v>
      </c>
      <c r="CC83" s="30">
        <f>$I$83/$I$84*100</f>
        <v>60.482423258661122</v>
      </c>
      <c r="CD83" s="30">
        <v>312.70999999999998</v>
      </c>
      <c r="CF83" s="30">
        <v>0</v>
      </c>
      <c r="CG83" s="30">
        <v>0</v>
      </c>
      <c r="CH83" s="30">
        <v>0</v>
      </c>
      <c r="CI83" s="30">
        <v>0</v>
      </c>
      <c r="CJ83" s="30">
        <v>0</v>
      </c>
      <c r="CK83" s="30">
        <v>0</v>
      </c>
      <c r="CL83" s="30">
        <v>0</v>
      </c>
      <c r="CM83" s="30">
        <v>0</v>
      </c>
      <c r="CN83" s="30">
        <v>0</v>
      </c>
      <c r="CO83" s="30">
        <v>4.5</v>
      </c>
      <c r="CP83" s="30">
        <v>1.38</v>
      </c>
    </row>
    <row r="84" spans="1:94" s="30" customFormat="1" x14ac:dyDescent="0.25">
      <c r="B84" s="31" t="s">
        <v>106</v>
      </c>
      <c r="D84" s="30">
        <v>49.26</v>
      </c>
      <c r="E84" s="30">
        <v>30.89</v>
      </c>
      <c r="F84" s="30">
        <v>60.54</v>
      </c>
      <c r="G84" s="30">
        <v>10.029999999999999</v>
      </c>
      <c r="H84" s="30">
        <v>184.08</v>
      </c>
      <c r="I84" s="30">
        <v>1453.91</v>
      </c>
      <c r="J84" s="30">
        <v>23.88</v>
      </c>
      <c r="K84" s="30">
        <v>4.68</v>
      </c>
      <c r="L84" s="30">
        <v>0</v>
      </c>
      <c r="M84" s="30">
        <v>0</v>
      </c>
      <c r="N84" s="30">
        <v>50.67</v>
      </c>
      <c r="O84" s="30">
        <v>116.32</v>
      </c>
      <c r="P84" s="30">
        <v>17.09</v>
      </c>
      <c r="Q84" s="30">
        <v>0</v>
      </c>
      <c r="R84" s="30">
        <v>0</v>
      </c>
      <c r="S84" s="30">
        <v>2.8</v>
      </c>
      <c r="T84" s="30">
        <v>13.38</v>
      </c>
      <c r="U84" s="30">
        <v>1678.72</v>
      </c>
      <c r="V84" s="30">
        <v>2642.2</v>
      </c>
      <c r="W84" s="30">
        <v>402.18</v>
      </c>
      <c r="X84" s="30">
        <v>190.45</v>
      </c>
      <c r="Y84" s="30">
        <v>786.18</v>
      </c>
      <c r="Z84" s="30">
        <v>11.82</v>
      </c>
      <c r="AA84" s="30">
        <v>210.45</v>
      </c>
      <c r="AB84" s="30">
        <v>1753.21</v>
      </c>
      <c r="AC84" s="30">
        <v>664.24</v>
      </c>
      <c r="AD84" s="30">
        <v>6.65</v>
      </c>
      <c r="AE84" s="30">
        <v>0.79</v>
      </c>
      <c r="AF84" s="30">
        <v>0.95</v>
      </c>
      <c r="AG84" s="30">
        <v>7.89</v>
      </c>
      <c r="AH84" s="30">
        <v>20.420000000000002</v>
      </c>
      <c r="AI84" s="30">
        <v>56.06</v>
      </c>
      <c r="AJ84" s="30">
        <v>0</v>
      </c>
      <c r="AK84" s="30">
        <v>860.81</v>
      </c>
      <c r="AL84" s="30">
        <v>775.54</v>
      </c>
      <c r="AM84" s="30">
        <v>3141.08</v>
      </c>
      <c r="AN84" s="30">
        <v>2500.52</v>
      </c>
      <c r="AO84" s="30">
        <v>926.38</v>
      </c>
      <c r="AP84" s="30">
        <v>1650.69</v>
      </c>
      <c r="AQ84" s="30">
        <v>570.29999999999995</v>
      </c>
      <c r="AR84" s="30">
        <v>1954.73</v>
      </c>
      <c r="AS84" s="30">
        <v>1757.76</v>
      </c>
      <c r="AT84" s="30">
        <v>2216.91</v>
      </c>
      <c r="AU84" s="30">
        <v>2929.41</v>
      </c>
      <c r="AV84" s="30">
        <v>947.45</v>
      </c>
      <c r="AW84" s="30">
        <v>1425.81</v>
      </c>
      <c r="AX84" s="30">
        <v>6502.73</v>
      </c>
      <c r="AY84" s="30">
        <v>122.95</v>
      </c>
      <c r="AZ84" s="30">
        <v>1813</v>
      </c>
      <c r="BA84" s="30">
        <v>1763.3</v>
      </c>
      <c r="BB84" s="30">
        <v>1537.96</v>
      </c>
      <c r="BC84" s="30">
        <v>690.61</v>
      </c>
      <c r="BD84" s="30">
        <v>0.32</v>
      </c>
      <c r="BE84" s="30">
        <v>0.15</v>
      </c>
      <c r="BF84" s="30">
        <v>0.08</v>
      </c>
      <c r="BG84" s="30">
        <v>0.18</v>
      </c>
      <c r="BH84" s="30">
        <v>0.2</v>
      </c>
      <c r="BI84" s="30">
        <v>0.95</v>
      </c>
      <c r="BJ84" s="30">
        <v>0</v>
      </c>
      <c r="BK84" s="30">
        <v>3.36</v>
      </c>
      <c r="BL84" s="30">
        <v>0</v>
      </c>
      <c r="BM84" s="30">
        <v>1.1100000000000001</v>
      </c>
      <c r="BN84" s="30">
        <v>0.03</v>
      </c>
      <c r="BO84" s="30">
        <v>0.04</v>
      </c>
      <c r="BP84" s="30">
        <v>0</v>
      </c>
      <c r="BQ84" s="30">
        <v>0.18</v>
      </c>
      <c r="BR84" s="30">
        <v>0.3</v>
      </c>
      <c r="BS84" s="30">
        <v>4.13</v>
      </c>
      <c r="BT84" s="30">
        <v>0</v>
      </c>
      <c r="BU84" s="30">
        <v>0</v>
      </c>
      <c r="BV84" s="30">
        <v>4.92</v>
      </c>
      <c r="BW84" s="30">
        <v>7.0000000000000007E-2</v>
      </c>
      <c r="BX84" s="30">
        <v>0</v>
      </c>
      <c r="BY84" s="30">
        <v>0</v>
      </c>
      <c r="BZ84" s="30">
        <v>0</v>
      </c>
      <c r="CA84" s="30">
        <v>0</v>
      </c>
      <c r="CB84" s="30">
        <v>1263.06</v>
      </c>
      <c r="CD84" s="30">
        <v>502.65</v>
      </c>
      <c r="CF84" s="30">
        <v>0</v>
      </c>
      <c r="CG84" s="30">
        <v>0</v>
      </c>
      <c r="CH84" s="30">
        <v>0</v>
      </c>
      <c r="CI84" s="30">
        <v>0</v>
      </c>
      <c r="CJ84" s="30">
        <v>0</v>
      </c>
      <c r="CK84" s="30">
        <v>0</v>
      </c>
      <c r="CL84" s="30">
        <v>0</v>
      </c>
      <c r="CM84" s="30">
        <v>0</v>
      </c>
      <c r="CN84" s="30">
        <v>0</v>
      </c>
      <c r="CO84" s="30">
        <v>14</v>
      </c>
      <c r="CP84" s="30">
        <v>2.38</v>
      </c>
    </row>
    <row r="85" spans="1:94" x14ac:dyDescent="0.25">
      <c r="B85" s="23" t="s">
        <v>132</v>
      </c>
    </row>
    <row r="86" spans="1:94" x14ac:dyDescent="0.25">
      <c r="B86" s="23" t="s">
        <v>89</v>
      </c>
    </row>
    <row r="87" spans="1:94" s="24" customFormat="1" ht="31.5" x14ac:dyDescent="0.25">
      <c r="A87" s="24" t="str">
        <f>"47/3"</f>
        <v>47/3</v>
      </c>
      <c r="B87" s="25" t="s">
        <v>133</v>
      </c>
      <c r="C87" s="24" t="str">
        <f>"180"</f>
        <v>180</v>
      </c>
      <c r="D87" s="24">
        <v>8.01</v>
      </c>
      <c r="E87" s="24">
        <v>2.4</v>
      </c>
      <c r="F87" s="24">
        <v>5.61</v>
      </c>
      <c r="G87" s="24">
        <v>0.72</v>
      </c>
      <c r="H87" s="24">
        <v>35.11</v>
      </c>
      <c r="I87" s="24">
        <v>223.05496454999997</v>
      </c>
      <c r="J87" s="24">
        <v>3.61</v>
      </c>
      <c r="K87" s="24">
        <v>0.1</v>
      </c>
      <c r="L87" s="24">
        <v>0</v>
      </c>
      <c r="M87" s="24">
        <v>0</v>
      </c>
      <c r="N87" s="24">
        <v>0.9</v>
      </c>
      <c r="O87" s="24">
        <v>32.44</v>
      </c>
      <c r="P87" s="24">
        <v>1.77</v>
      </c>
      <c r="Q87" s="24">
        <v>0</v>
      </c>
      <c r="R87" s="24">
        <v>0</v>
      </c>
      <c r="S87" s="24">
        <v>0.18</v>
      </c>
      <c r="T87" s="24">
        <v>1.19</v>
      </c>
      <c r="U87" s="24">
        <v>275.19</v>
      </c>
      <c r="V87" s="24">
        <v>59.8</v>
      </c>
      <c r="W87" s="24">
        <v>90.41</v>
      </c>
      <c r="X87" s="24">
        <v>11.72</v>
      </c>
      <c r="Y87" s="24">
        <v>88.3</v>
      </c>
      <c r="Z87" s="24">
        <v>0.81</v>
      </c>
      <c r="AA87" s="24">
        <v>22.14</v>
      </c>
      <c r="AB87" s="24">
        <v>23.04</v>
      </c>
      <c r="AC87" s="24">
        <v>41.67</v>
      </c>
      <c r="AD87" s="24">
        <v>0.96</v>
      </c>
      <c r="AE87" s="24">
        <v>0.05</v>
      </c>
      <c r="AF87" s="24">
        <v>0.05</v>
      </c>
      <c r="AG87" s="24">
        <v>0.44</v>
      </c>
      <c r="AH87" s="24">
        <v>2.3199999999999998</v>
      </c>
      <c r="AI87" s="24">
        <v>0.03</v>
      </c>
      <c r="AJ87" s="24">
        <v>0</v>
      </c>
      <c r="AK87" s="24">
        <v>134.6</v>
      </c>
      <c r="AL87" s="24">
        <v>100.72</v>
      </c>
      <c r="AM87" s="24">
        <v>623.54999999999995</v>
      </c>
      <c r="AN87" s="24">
        <v>267.74</v>
      </c>
      <c r="AO87" s="24">
        <v>129.07</v>
      </c>
      <c r="AP87" s="24">
        <v>246.39</v>
      </c>
      <c r="AQ87" s="24">
        <v>113.8</v>
      </c>
      <c r="AR87" s="24">
        <v>379.48</v>
      </c>
      <c r="AS87" s="24">
        <v>240.3</v>
      </c>
      <c r="AT87" s="24">
        <v>285.75</v>
      </c>
      <c r="AU87" s="24">
        <v>314.08999999999997</v>
      </c>
      <c r="AV87" s="24">
        <v>166.23</v>
      </c>
      <c r="AW87" s="24">
        <v>229.09</v>
      </c>
      <c r="AX87" s="24">
        <v>2070.16</v>
      </c>
      <c r="AY87" s="24">
        <v>0</v>
      </c>
      <c r="AZ87" s="24">
        <v>745.47</v>
      </c>
      <c r="BA87" s="24">
        <v>375.76</v>
      </c>
      <c r="BB87" s="24">
        <v>251.54</v>
      </c>
      <c r="BC87" s="24">
        <v>124.14</v>
      </c>
      <c r="BD87" s="24">
        <v>0.11</v>
      </c>
      <c r="BE87" s="24">
        <v>0.06</v>
      </c>
      <c r="BF87" s="24">
        <v>0.06</v>
      </c>
      <c r="BG87" s="24">
        <v>0.15</v>
      </c>
      <c r="BH87" s="24">
        <v>0.17</v>
      </c>
      <c r="BI87" s="24">
        <v>0.57999999999999996</v>
      </c>
      <c r="BJ87" s="24">
        <v>0.03</v>
      </c>
      <c r="BK87" s="24">
        <v>1.51</v>
      </c>
      <c r="BL87" s="24">
        <v>0.01</v>
      </c>
      <c r="BM87" s="24">
        <v>0.4</v>
      </c>
      <c r="BN87" s="24">
        <v>0.01</v>
      </c>
      <c r="BO87" s="24">
        <v>0</v>
      </c>
      <c r="BP87" s="24">
        <v>0</v>
      </c>
      <c r="BQ87" s="24">
        <v>0.1</v>
      </c>
      <c r="BR87" s="24">
        <v>0.15</v>
      </c>
      <c r="BS87" s="24">
        <v>1.1299999999999999</v>
      </c>
      <c r="BT87" s="24">
        <v>0</v>
      </c>
      <c r="BU87" s="24">
        <v>0</v>
      </c>
      <c r="BV87" s="24">
        <v>0.33</v>
      </c>
      <c r="BW87" s="24">
        <v>0.01</v>
      </c>
      <c r="BX87" s="24">
        <v>0</v>
      </c>
      <c r="BY87" s="24">
        <v>0</v>
      </c>
      <c r="BZ87" s="24">
        <v>0</v>
      </c>
      <c r="CA87" s="24">
        <v>0</v>
      </c>
      <c r="CB87" s="24">
        <v>159.1</v>
      </c>
      <c r="CD87" s="24">
        <v>25.98</v>
      </c>
      <c r="CF87" s="24">
        <v>0</v>
      </c>
      <c r="CG87" s="24">
        <v>0</v>
      </c>
      <c r="CH87" s="24">
        <v>0</v>
      </c>
      <c r="CI87" s="24">
        <v>0</v>
      </c>
      <c r="CJ87" s="24">
        <v>0</v>
      </c>
      <c r="CK87" s="24">
        <v>0</v>
      </c>
      <c r="CL87" s="24">
        <v>0</v>
      </c>
      <c r="CM87" s="24">
        <v>0</v>
      </c>
      <c r="CN87" s="24">
        <v>0</v>
      </c>
      <c r="CO87" s="24">
        <v>0</v>
      </c>
      <c r="CP87" s="24">
        <v>0.45</v>
      </c>
    </row>
    <row r="88" spans="1:94" s="24" customFormat="1" x14ac:dyDescent="0.25">
      <c r="A88" s="24" t="str">
        <f>"1/6"</f>
        <v>1/6</v>
      </c>
      <c r="B88" s="25" t="s">
        <v>134</v>
      </c>
      <c r="C88" s="24" t="str">
        <f>"40"</f>
        <v>40</v>
      </c>
      <c r="D88" s="24">
        <v>5.08</v>
      </c>
      <c r="E88" s="24">
        <v>5.08</v>
      </c>
      <c r="F88" s="24">
        <v>4.5999999999999996</v>
      </c>
      <c r="G88" s="24">
        <v>0</v>
      </c>
      <c r="H88" s="24">
        <v>0.28000000000000003</v>
      </c>
      <c r="I88" s="24">
        <v>62.783999999999999</v>
      </c>
      <c r="J88" s="24">
        <v>1.2</v>
      </c>
      <c r="K88" s="24">
        <v>0</v>
      </c>
      <c r="L88" s="24">
        <v>0</v>
      </c>
      <c r="M88" s="24">
        <v>0</v>
      </c>
      <c r="N88" s="24">
        <v>0.28000000000000003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0.4</v>
      </c>
      <c r="U88" s="24">
        <v>53.6</v>
      </c>
      <c r="V88" s="24">
        <v>56</v>
      </c>
      <c r="W88" s="24">
        <v>22</v>
      </c>
      <c r="X88" s="24">
        <v>4.8</v>
      </c>
      <c r="Y88" s="24">
        <v>76.8</v>
      </c>
      <c r="Z88" s="24">
        <v>1</v>
      </c>
      <c r="AA88" s="24">
        <v>100</v>
      </c>
      <c r="AB88" s="24">
        <v>24</v>
      </c>
      <c r="AC88" s="24">
        <v>104</v>
      </c>
      <c r="AD88" s="24">
        <v>0.24</v>
      </c>
      <c r="AE88" s="24">
        <v>0.03</v>
      </c>
      <c r="AF88" s="24">
        <v>0.18</v>
      </c>
      <c r="AG88" s="24">
        <v>0.08</v>
      </c>
      <c r="AH88" s="24">
        <v>1.44</v>
      </c>
      <c r="AI88" s="24">
        <v>0</v>
      </c>
      <c r="AJ88" s="24">
        <v>0</v>
      </c>
      <c r="AK88" s="24">
        <v>0</v>
      </c>
      <c r="AL88" s="24">
        <v>0</v>
      </c>
      <c r="AM88" s="24">
        <v>432.4</v>
      </c>
      <c r="AN88" s="24">
        <v>361.2</v>
      </c>
      <c r="AO88" s="24">
        <v>169.6</v>
      </c>
      <c r="AP88" s="24">
        <v>244</v>
      </c>
      <c r="AQ88" s="24">
        <v>81.599999999999994</v>
      </c>
      <c r="AR88" s="24">
        <v>260.8</v>
      </c>
      <c r="AS88" s="24">
        <v>284</v>
      </c>
      <c r="AT88" s="24">
        <v>314.8</v>
      </c>
      <c r="AU88" s="24">
        <v>491.6</v>
      </c>
      <c r="AV88" s="24">
        <v>136</v>
      </c>
      <c r="AW88" s="24">
        <v>166.4</v>
      </c>
      <c r="AX88" s="24">
        <v>709.2</v>
      </c>
      <c r="AY88" s="24">
        <v>5.6</v>
      </c>
      <c r="AZ88" s="24">
        <v>158.4</v>
      </c>
      <c r="BA88" s="24">
        <v>371.2</v>
      </c>
      <c r="BB88" s="24">
        <v>190.4</v>
      </c>
      <c r="BC88" s="24">
        <v>117.2</v>
      </c>
      <c r="BD88" s="24">
        <v>0</v>
      </c>
      <c r="BE88" s="24">
        <v>0</v>
      </c>
      <c r="BF88" s="24">
        <v>0</v>
      </c>
      <c r="BG88" s="24">
        <v>0</v>
      </c>
      <c r="BH88" s="24">
        <v>0</v>
      </c>
      <c r="BI88" s="24">
        <v>0</v>
      </c>
      <c r="BJ88" s="24">
        <v>0</v>
      </c>
      <c r="BK88" s="24">
        <v>0</v>
      </c>
      <c r="BL88" s="24">
        <v>0</v>
      </c>
      <c r="BM88" s="24">
        <v>0</v>
      </c>
      <c r="BN88" s="24">
        <v>0</v>
      </c>
      <c r="BO88" s="24">
        <v>0</v>
      </c>
      <c r="BP88" s="24">
        <v>0</v>
      </c>
      <c r="BQ88" s="24">
        <v>0</v>
      </c>
      <c r="BR88" s="24">
        <v>0</v>
      </c>
      <c r="BS88" s="24">
        <v>0</v>
      </c>
      <c r="BT88" s="24">
        <v>0</v>
      </c>
      <c r="BU88" s="24">
        <v>0</v>
      </c>
      <c r="BV88" s="24">
        <v>0</v>
      </c>
      <c r="BW88" s="24">
        <v>0</v>
      </c>
      <c r="BX88" s="24">
        <v>0</v>
      </c>
      <c r="BY88" s="24">
        <v>0</v>
      </c>
      <c r="BZ88" s="24">
        <v>0</v>
      </c>
      <c r="CA88" s="24">
        <v>0</v>
      </c>
      <c r="CB88" s="24">
        <v>29.64</v>
      </c>
      <c r="CD88" s="24">
        <v>104</v>
      </c>
      <c r="CF88" s="24">
        <v>0</v>
      </c>
      <c r="CG88" s="24">
        <v>0</v>
      </c>
      <c r="CH88" s="24">
        <v>0</v>
      </c>
      <c r="CI88" s="24">
        <v>0</v>
      </c>
      <c r="CJ88" s="24">
        <v>0</v>
      </c>
      <c r="CK88" s="24">
        <v>0</v>
      </c>
      <c r="CL88" s="24">
        <v>0</v>
      </c>
      <c r="CM88" s="24">
        <v>0</v>
      </c>
      <c r="CN88" s="24">
        <v>0</v>
      </c>
      <c r="CO88" s="24">
        <v>0</v>
      </c>
      <c r="CP88" s="24">
        <v>0</v>
      </c>
    </row>
    <row r="89" spans="1:94" s="24" customFormat="1" ht="31.5" x14ac:dyDescent="0.25">
      <c r="A89" s="24" t="str">
        <f>"36/10"</f>
        <v>36/10</v>
      </c>
      <c r="B89" s="25" t="s">
        <v>135</v>
      </c>
      <c r="C89" s="24" t="str">
        <f>"200"</f>
        <v>200</v>
      </c>
      <c r="D89" s="24">
        <v>3.64</v>
      </c>
      <c r="E89" s="24">
        <v>2.9</v>
      </c>
      <c r="F89" s="24">
        <v>3.34</v>
      </c>
      <c r="G89" s="24">
        <v>0.6</v>
      </c>
      <c r="H89" s="24">
        <v>15.02</v>
      </c>
      <c r="I89" s="24">
        <v>100.25640800000002</v>
      </c>
      <c r="J89" s="24">
        <v>2.36</v>
      </c>
      <c r="K89" s="24">
        <v>0</v>
      </c>
      <c r="L89" s="24">
        <v>0</v>
      </c>
      <c r="M89" s="24">
        <v>0</v>
      </c>
      <c r="N89" s="24">
        <v>13.43</v>
      </c>
      <c r="O89" s="24">
        <v>0.3</v>
      </c>
      <c r="P89" s="24">
        <v>1.28</v>
      </c>
      <c r="Q89" s="24">
        <v>0</v>
      </c>
      <c r="R89" s="24">
        <v>0</v>
      </c>
      <c r="S89" s="24">
        <v>0.26</v>
      </c>
      <c r="T89" s="24">
        <v>0.96</v>
      </c>
      <c r="U89" s="24">
        <v>50.62</v>
      </c>
      <c r="V89" s="24">
        <v>181.86</v>
      </c>
      <c r="W89" s="24">
        <v>110.37</v>
      </c>
      <c r="X89" s="24">
        <v>26.97</v>
      </c>
      <c r="Y89" s="24">
        <v>101.09</v>
      </c>
      <c r="Z89" s="24">
        <v>0.88</v>
      </c>
      <c r="AA89" s="24">
        <v>12</v>
      </c>
      <c r="AB89" s="24">
        <v>8.64</v>
      </c>
      <c r="AC89" s="24">
        <v>22.12</v>
      </c>
      <c r="AD89" s="24">
        <v>0.01</v>
      </c>
      <c r="AE89" s="24">
        <v>0.03</v>
      </c>
      <c r="AF89" s="24">
        <v>0.13</v>
      </c>
      <c r="AG89" s="24">
        <v>0.14000000000000001</v>
      </c>
      <c r="AH89" s="24">
        <v>1.07</v>
      </c>
      <c r="AI89" s="24">
        <v>0.52</v>
      </c>
      <c r="AJ89" s="24">
        <v>0</v>
      </c>
      <c r="AK89" s="24">
        <v>153.22</v>
      </c>
      <c r="AL89" s="24">
        <v>151.34</v>
      </c>
      <c r="AM89" s="24">
        <v>259.44</v>
      </c>
      <c r="AN89" s="24">
        <v>208.68</v>
      </c>
      <c r="AO89" s="24">
        <v>69.56</v>
      </c>
      <c r="AP89" s="24">
        <v>122.2</v>
      </c>
      <c r="AQ89" s="24">
        <v>40.42</v>
      </c>
      <c r="AR89" s="24">
        <v>137.24</v>
      </c>
      <c r="AS89" s="24">
        <v>0</v>
      </c>
      <c r="AT89" s="24">
        <v>0</v>
      </c>
      <c r="AU89" s="24">
        <v>0</v>
      </c>
      <c r="AV89" s="24">
        <v>0</v>
      </c>
      <c r="AW89" s="24">
        <v>0</v>
      </c>
      <c r="AX89" s="24">
        <v>0</v>
      </c>
      <c r="AY89" s="24">
        <v>0</v>
      </c>
      <c r="AZ89" s="24">
        <v>0</v>
      </c>
      <c r="BA89" s="24">
        <v>0</v>
      </c>
      <c r="BB89" s="24">
        <v>172.96</v>
      </c>
      <c r="BC89" s="24">
        <v>24.44</v>
      </c>
      <c r="BD89" s="24">
        <v>0</v>
      </c>
      <c r="BE89" s="24">
        <v>0</v>
      </c>
      <c r="BF89" s="24">
        <v>0</v>
      </c>
      <c r="BG89" s="24">
        <v>0</v>
      </c>
      <c r="BH89" s="24">
        <v>0</v>
      </c>
      <c r="BI89" s="24">
        <v>0</v>
      </c>
      <c r="BJ89" s="24">
        <v>0</v>
      </c>
      <c r="BK89" s="24">
        <v>0</v>
      </c>
      <c r="BL89" s="24">
        <v>0</v>
      </c>
      <c r="BM89" s="24">
        <v>0</v>
      </c>
      <c r="BN89" s="24">
        <v>0</v>
      </c>
      <c r="BO89" s="24">
        <v>0</v>
      </c>
      <c r="BP89" s="24">
        <v>0</v>
      </c>
      <c r="BQ89" s="24">
        <v>0</v>
      </c>
      <c r="BR89" s="24">
        <v>0</v>
      </c>
      <c r="BS89" s="24">
        <v>0</v>
      </c>
      <c r="BT89" s="24">
        <v>0</v>
      </c>
      <c r="BU89" s="24">
        <v>0</v>
      </c>
      <c r="BV89" s="24">
        <v>0</v>
      </c>
      <c r="BW89" s="24">
        <v>0</v>
      </c>
      <c r="BX89" s="24">
        <v>0</v>
      </c>
      <c r="BY89" s="24">
        <v>0</v>
      </c>
      <c r="BZ89" s="24">
        <v>0</v>
      </c>
      <c r="CA89" s="24">
        <v>0</v>
      </c>
      <c r="CB89" s="24">
        <v>198.61</v>
      </c>
      <c r="CD89" s="24">
        <v>13.44</v>
      </c>
      <c r="CF89" s="24">
        <v>0</v>
      </c>
      <c r="CG89" s="24">
        <v>0</v>
      </c>
      <c r="CH89" s="24">
        <v>0</v>
      </c>
      <c r="CI89" s="24">
        <v>0</v>
      </c>
      <c r="CJ89" s="24">
        <v>0</v>
      </c>
      <c r="CK89" s="24">
        <v>0</v>
      </c>
      <c r="CL89" s="24">
        <v>0</v>
      </c>
      <c r="CM89" s="24">
        <v>0</v>
      </c>
      <c r="CN89" s="24">
        <v>0</v>
      </c>
      <c r="CO89" s="24">
        <v>10</v>
      </c>
      <c r="CP89" s="24">
        <v>0</v>
      </c>
    </row>
    <row r="90" spans="1:94" s="26" customFormat="1" x14ac:dyDescent="0.25">
      <c r="A90" s="26" t="str">
        <f>"-"</f>
        <v>-</v>
      </c>
      <c r="B90" s="27" t="s">
        <v>93</v>
      </c>
      <c r="C90" s="26" t="str">
        <f>"30"</f>
        <v>30</v>
      </c>
      <c r="D90" s="26">
        <v>1.98</v>
      </c>
      <c r="E90" s="26">
        <v>0</v>
      </c>
      <c r="F90" s="26">
        <v>0.2</v>
      </c>
      <c r="G90" s="26">
        <v>0.2</v>
      </c>
      <c r="H90" s="26">
        <v>14.07</v>
      </c>
      <c r="I90" s="26">
        <v>67.170299999999997</v>
      </c>
      <c r="J90" s="26">
        <v>0</v>
      </c>
      <c r="K90" s="26">
        <v>0</v>
      </c>
      <c r="L90" s="26">
        <v>0</v>
      </c>
      <c r="M90" s="26">
        <v>0</v>
      </c>
      <c r="N90" s="26">
        <v>0.33</v>
      </c>
      <c r="O90" s="26">
        <v>13.68</v>
      </c>
      <c r="P90" s="26">
        <v>0.06</v>
      </c>
      <c r="Q90" s="26">
        <v>0</v>
      </c>
      <c r="R90" s="26">
        <v>0</v>
      </c>
      <c r="S90" s="26">
        <v>0</v>
      </c>
      <c r="T90" s="26">
        <v>0.54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6">
        <v>0</v>
      </c>
      <c r="AI90" s="26">
        <v>0</v>
      </c>
      <c r="AJ90" s="26">
        <v>0</v>
      </c>
      <c r="AK90" s="26">
        <v>0</v>
      </c>
      <c r="AL90" s="26">
        <v>0</v>
      </c>
      <c r="AM90" s="26">
        <v>152.69</v>
      </c>
      <c r="AN90" s="26">
        <v>50.63</v>
      </c>
      <c r="AO90" s="26">
        <v>30.02</v>
      </c>
      <c r="AP90" s="26">
        <v>60.03</v>
      </c>
      <c r="AQ90" s="26">
        <v>22.71</v>
      </c>
      <c r="AR90" s="26">
        <v>108.58</v>
      </c>
      <c r="AS90" s="26">
        <v>67.34</v>
      </c>
      <c r="AT90" s="26">
        <v>93.96</v>
      </c>
      <c r="AU90" s="26">
        <v>77.52</v>
      </c>
      <c r="AV90" s="26">
        <v>40.72</v>
      </c>
      <c r="AW90" s="26">
        <v>72.040000000000006</v>
      </c>
      <c r="AX90" s="26">
        <v>602.39</v>
      </c>
      <c r="AY90" s="26">
        <v>0</v>
      </c>
      <c r="AZ90" s="26">
        <v>196.27</v>
      </c>
      <c r="BA90" s="26">
        <v>85.35</v>
      </c>
      <c r="BB90" s="26">
        <v>56.64</v>
      </c>
      <c r="BC90" s="26">
        <v>44.89</v>
      </c>
      <c r="BD90" s="26">
        <v>0</v>
      </c>
      <c r="BE90" s="26">
        <v>0</v>
      </c>
      <c r="BF90" s="26">
        <v>0</v>
      </c>
      <c r="BG90" s="26">
        <v>0</v>
      </c>
      <c r="BH90" s="26">
        <v>0</v>
      </c>
      <c r="BI90" s="26">
        <v>0</v>
      </c>
      <c r="BJ90" s="26">
        <v>0</v>
      </c>
      <c r="BK90" s="26">
        <v>0.02</v>
      </c>
      <c r="BL90" s="26">
        <v>0</v>
      </c>
      <c r="BM90" s="26">
        <v>0</v>
      </c>
      <c r="BN90" s="26">
        <v>0</v>
      </c>
      <c r="BO90" s="26">
        <v>0</v>
      </c>
      <c r="BP90" s="26">
        <v>0</v>
      </c>
      <c r="BQ90" s="26">
        <v>0</v>
      </c>
      <c r="BR90" s="26">
        <v>0</v>
      </c>
      <c r="BS90" s="26">
        <v>0.02</v>
      </c>
      <c r="BT90" s="26">
        <v>0</v>
      </c>
      <c r="BU90" s="26">
        <v>0</v>
      </c>
      <c r="BV90" s="26">
        <v>0.08</v>
      </c>
      <c r="BW90" s="26">
        <v>0</v>
      </c>
      <c r="BX90" s="26">
        <v>0</v>
      </c>
      <c r="BY90" s="26">
        <v>0</v>
      </c>
      <c r="BZ90" s="26">
        <v>0</v>
      </c>
      <c r="CA90" s="26">
        <v>0</v>
      </c>
      <c r="CB90" s="26">
        <v>11.73</v>
      </c>
      <c r="CD90" s="26">
        <v>0</v>
      </c>
      <c r="CF90" s="26">
        <v>0</v>
      </c>
      <c r="CG90" s="26">
        <v>0</v>
      </c>
      <c r="CH90" s="26">
        <v>0</v>
      </c>
      <c r="CI90" s="26">
        <v>0</v>
      </c>
      <c r="CJ90" s="26">
        <v>0</v>
      </c>
      <c r="CK90" s="26">
        <v>0</v>
      </c>
      <c r="CL90" s="26">
        <v>0</v>
      </c>
      <c r="CM90" s="26">
        <v>0</v>
      </c>
      <c r="CN90" s="26">
        <v>0</v>
      </c>
      <c r="CO90" s="26">
        <v>0</v>
      </c>
      <c r="CP90" s="26">
        <v>0</v>
      </c>
    </row>
    <row r="91" spans="1:94" s="30" customFormat="1" x14ac:dyDescent="0.25">
      <c r="B91" s="31" t="s">
        <v>95</v>
      </c>
      <c r="D91" s="30">
        <v>18.71</v>
      </c>
      <c r="E91" s="30">
        <v>10.38</v>
      </c>
      <c r="F91" s="30">
        <v>13.75</v>
      </c>
      <c r="G91" s="30">
        <v>1.52</v>
      </c>
      <c r="H91" s="30">
        <v>64.48</v>
      </c>
      <c r="I91" s="30">
        <v>453.27</v>
      </c>
      <c r="J91" s="30">
        <v>7.17</v>
      </c>
      <c r="K91" s="30">
        <v>0.1</v>
      </c>
      <c r="L91" s="30">
        <v>0</v>
      </c>
      <c r="M91" s="30">
        <v>0</v>
      </c>
      <c r="N91" s="30">
        <v>14.95</v>
      </c>
      <c r="O91" s="30">
        <v>46.41</v>
      </c>
      <c r="P91" s="30">
        <v>3.12</v>
      </c>
      <c r="Q91" s="30">
        <v>0</v>
      </c>
      <c r="R91" s="30">
        <v>0</v>
      </c>
      <c r="S91" s="30">
        <v>0.44</v>
      </c>
      <c r="T91" s="30">
        <v>3.09</v>
      </c>
      <c r="U91" s="30">
        <v>379.41</v>
      </c>
      <c r="V91" s="30">
        <v>297.66000000000003</v>
      </c>
      <c r="W91" s="30">
        <v>222.78</v>
      </c>
      <c r="X91" s="30">
        <v>43.49</v>
      </c>
      <c r="Y91" s="30">
        <v>266.19</v>
      </c>
      <c r="Z91" s="30">
        <v>2.69</v>
      </c>
      <c r="AA91" s="30">
        <v>134.13999999999999</v>
      </c>
      <c r="AB91" s="30">
        <v>55.68</v>
      </c>
      <c r="AC91" s="30">
        <v>167.79</v>
      </c>
      <c r="AD91" s="30">
        <v>1.21</v>
      </c>
      <c r="AE91" s="30">
        <v>0.11</v>
      </c>
      <c r="AF91" s="30">
        <v>0.35</v>
      </c>
      <c r="AG91" s="30">
        <v>0.66</v>
      </c>
      <c r="AH91" s="30">
        <v>4.83</v>
      </c>
      <c r="AI91" s="30">
        <v>0.55000000000000004</v>
      </c>
      <c r="AJ91" s="30">
        <v>0</v>
      </c>
      <c r="AK91" s="30">
        <v>287.82</v>
      </c>
      <c r="AL91" s="30">
        <v>252.06</v>
      </c>
      <c r="AM91" s="30">
        <v>1468.08</v>
      </c>
      <c r="AN91" s="30">
        <v>888.25</v>
      </c>
      <c r="AO91" s="30">
        <v>398.24</v>
      </c>
      <c r="AP91" s="30">
        <v>672.62</v>
      </c>
      <c r="AQ91" s="30">
        <v>258.52999999999997</v>
      </c>
      <c r="AR91" s="30">
        <v>886.09</v>
      </c>
      <c r="AS91" s="30">
        <v>591.64</v>
      </c>
      <c r="AT91" s="30">
        <v>694.51</v>
      </c>
      <c r="AU91" s="30">
        <v>883.21</v>
      </c>
      <c r="AV91" s="30">
        <v>342.94</v>
      </c>
      <c r="AW91" s="30">
        <v>467.53</v>
      </c>
      <c r="AX91" s="30">
        <v>3381.75</v>
      </c>
      <c r="AY91" s="30">
        <v>5.6</v>
      </c>
      <c r="AZ91" s="30">
        <v>1100.1400000000001</v>
      </c>
      <c r="BA91" s="30">
        <v>832.3</v>
      </c>
      <c r="BB91" s="30">
        <v>671.54</v>
      </c>
      <c r="BC91" s="30">
        <v>310.67</v>
      </c>
      <c r="BD91" s="30">
        <v>0.11</v>
      </c>
      <c r="BE91" s="30">
        <v>0.06</v>
      </c>
      <c r="BF91" s="30">
        <v>0.06</v>
      </c>
      <c r="BG91" s="30">
        <v>0.15</v>
      </c>
      <c r="BH91" s="30">
        <v>0.17</v>
      </c>
      <c r="BI91" s="30">
        <v>0.57999999999999996</v>
      </c>
      <c r="BJ91" s="30">
        <v>0.03</v>
      </c>
      <c r="BK91" s="30">
        <v>1.54</v>
      </c>
      <c r="BL91" s="30">
        <v>0.01</v>
      </c>
      <c r="BM91" s="30">
        <v>0.4</v>
      </c>
      <c r="BN91" s="30">
        <v>0.01</v>
      </c>
      <c r="BO91" s="30">
        <v>0</v>
      </c>
      <c r="BP91" s="30">
        <v>0</v>
      </c>
      <c r="BQ91" s="30">
        <v>0.1</v>
      </c>
      <c r="BR91" s="30">
        <v>0.15</v>
      </c>
      <c r="BS91" s="30">
        <v>1.1499999999999999</v>
      </c>
      <c r="BT91" s="30">
        <v>0</v>
      </c>
      <c r="BU91" s="30">
        <v>0</v>
      </c>
      <c r="BV91" s="30">
        <v>0.41</v>
      </c>
      <c r="BW91" s="30">
        <v>0.01</v>
      </c>
      <c r="BX91" s="30">
        <v>0</v>
      </c>
      <c r="BY91" s="30">
        <v>0</v>
      </c>
      <c r="BZ91" s="30">
        <v>0</v>
      </c>
      <c r="CA91" s="30">
        <v>0</v>
      </c>
      <c r="CB91" s="30">
        <v>399.08</v>
      </c>
      <c r="CC91" s="30">
        <f>$I$91/$I$102*100</f>
        <v>33.292338054958861</v>
      </c>
      <c r="CD91" s="30">
        <v>143.41999999999999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10</v>
      </c>
      <c r="CP91" s="30">
        <v>0.45</v>
      </c>
    </row>
    <row r="92" spans="1:94" x14ac:dyDescent="0.25">
      <c r="B92" s="23" t="s">
        <v>96</v>
      </c>
    </row>
    <row r="93" spans="1:94" s="24" customFormat="1" ht="31.5" x14ac:dyDescent="0.25">
      <c r="A93" s="35" t="s">
        <v>166</v>
      </c>
      <c r="B93" s="36" t="s">
        <v>168</v>
      </c>
      <c r="C93" s="37" t="s">
        <v>165</v>
      </c>
      <c r="D93" s="37">
        <v>1.41</v>
      </c>
      <c r="E93" s="37">
        <v>0</v>
      </c>
      <c r="F93" s="37">
        <v>2.64</v>
      </c>
      <c r="G93" s="37">
        <v>2.64</v>
      </c>
      <c r="H93" s="37">
        <v>8.82</v>
      </c>
      <c r="I93" s="37">
        <v>64.223711999999992</v>
      </c>
      <c r="J93" s="35">
        <v>0.3</v>
      </c>
      <c r="K93" s="35">
        <v>1.56</v>
      </c>
      <c r="L93" s="35">
        <v>0</v>
      </c>
      <c r="M93" s="35">
        <v>0</v>
      </c>
      <c r="N93" s="35">
        <v>2.94</v>
      </c>
      <c r="O93" s="35">
        <v>5.64</v>
      </c>
      <c r="P93" s="35">
        <v>0.24</v>
      </c>
      <c r="Q93" s="35">
        <v>0</v>
      </c>
      <c r="R93" s="35">
        <v>0</v>
      </c>
      <c r="S93" s="35">
        <v>0</v>
      </c>
      <c r="T93" s="35">
        <v>0.76</v>
      </c>
      <c r="U93" s="35">
        <v>0</v>
      </c>
      <c r="V93" s="35">
        <v>0</v>
      </c>
      <c r="W93" s="35">
        <v>0</v>
      </c>
      <c r="X93" s="35">
        <v>0</v>
      </c>
      <c r="Y93" s="35">
        <v>0.05</v>
      </c>
      <c r="Z93" s="35">
        <v>0</v>
      </c>
      <c r="AA93" s="35">
        <v>0</v>
      </c>
      <c r="AB93" s="35">
        <v>0</v>
      </c>
      <c r="AC93" s="35">
        <v>0</v>
      </c>
      <c r="AD93" s="35">
        <v>1.06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24">
        <v>0</v>
      </c>
      <c r="AK93" s="24">
        <v>7.94</v>
      </c>
      <c r="AL93" s="24">
        <v>6.17</v>
      </c>
      <c r="AM93" s="24">
        <v>8.82</v>
      </c>
      <c r="AN93" s="24">
        <v>7.64</v>
      </c>
      <c r="AO93" s="24">
        <v>1.76</v>
      </c>
      <c r="AP93" s="24">
        <v>6.17</v>
      </c>
      <c r="AQ93" s="24">
        <v>1.47</v>
      </c>
      <c r="AR93" s="24">
        <v>5</v>
      </c>
      <c r="AS93" s="24">
        <v>7.64</v>
      </c>
      <c r="AT93" s="24">
        <v>13.23</v>
      </c>
      <c r="AU93" s="24">
        <v>15.58</v>
      </c>
      <c r="AV93" s="24">
        <v>2.94</v>
      </c>
      <c r="AW93" s="24">
        <v>8.23</v>
      </c>
      <c r="AX93" s="24">
        <v>41.16</v>
      </c>
      <c r="AY93" s="24">
        <v>0</v>
      </c>
      <c r="AZ93" s="24">
        <v>5</v>
      </c>
      <c r="BA93" s="24">
        <v>7.94</v>
      </c>
      <c r="BB93" s="24">
        <v>6.17</v>
      </c>
      <c r="BC93" s="24">
        <v>2.06</v>
      </c>
      <c r="BD93" s="24">
        <v>0</v>
      </c>
      <c r="BE93" s="24">
        <v>0</v>
      </c>
      <c r="BF93" s="24">
        <v>0</v>
      </c>
      <c r="BG93" s="24">
        <v>0</v>
      </c>
      <c r="BH93" s="24">
        <v>0</v>
      </c>
      <c r="BI93" s="24">
        <v>0</v>
      </c>
      <c r="BJ93" s="24">
        <v>0</v>
      </c>
      <c r="BK93" s="24">
        <v>0</v>
      </c>
      <c r="BL93" s="24">
        <v>0</v>
      </c>
      <c r="BM93" s="24">
        <v>0</v>
      </c>
      <c r="BN93" s="24">
        <v>0</v>
      </c>
      <c r="BO93" s="24">
        <v>0</v>
      </c>
      <c r="BP93" s="24">
        <v>0</v>
      </c>
      <c r="BQ93" s="24">
        <v>0</v>
      </c>
      <c r="BR93" s="24">
        <v>0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28.5</v>
      </c>
      <c r="CD93" s="24">
        <v>2.94</v>
      </c>
      <c r="CF93" s="24">
        <v>0</v>
      </c>
      <c r="CG93" s="24">
        <v>0</v>
      </c>
      <c r="CH93" s="24">
        <v>0</v>
      </c>
      <c r="CI93" s="24"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v>0</v>
      </c>
      <c r="CO93" s="24">
        <v>0</v>
      </c>
      <c r="CP93" s="24">
        <v>0</v>
      </c>
    </row>
    <row r="94" spans="1:94" s="24" customFormat="1" ht="31.5" x14ac:dyDescent="0.25">
      <c r="A94" s="24" t="str">
        <f>"16/2"</f>
        <v>16/2</v>
      </c>
      <c r="B94" s="25" t="s">
        <v>120</v>
      </c>
      <c r="C94" s="24" t="str">
        <f>"200"</f>
        <v>200</v>
      </c>
      <c r="D94" s="24">
        <v>4.43</v>
      </c>
      <c r="E94" s="24">
        <v>0</v>
      </c>
      <c r="F94" s="24">
        <v>4.45</v>
      </c>
      <c r="G94" s="24">
        <v>4.45</v>
      </c>
      <c r="H94" s="24">
        <v>19.45</v>
      </c>
      <c r="I94" s="24">
        <v>131.244416</v>
      </c>
      <c r="J94" s="24">
        <v>0.57999999999999996</v>
      </c>
      <c r="K94" s="24">
        <v>2.6</v>
      </c>
      <c r="L94" s="24">
        <v>0</v>
      </c>
      <c r="M94" s="24">
        <v>0</v>
      </c>
      <c r="N94" s="24">
        <v>2.65</v>
      </c>
      <c r="O94" s="24">
        <v>13.98</v>
      </c>
      <c r="P94" s="24">
        <v>2.82</v>
      </c>
      <c r="Q94" s="24">
        <v>0</v>
      </c>
      <c r="R94" s="24">
        <v>0</v>
      </c>
      <c r="S94" s="24">
        <v>0.15</v>
      </c>
      <c r="T94" s="24">
        <v>1.58</v>
      </c>
      <c r="U94" s="24">
        <v>163.38999999999999</v>
      </c>
      <c r="V94" s="24">
        <v>453.14</v>
      </c>
      <c r="W94" s="24">
        <v>29.15</v>
      </c>
      <c r="X94" s="24">
        <v>31.95</v>
      </c>
      <c r="Y94" s="24">
        <v>85.71</v>
      </c>
      <c r="Z94" s="24">
        <v>1.63</v>
      </c>
      <c r="AA94" s="24">
        <v>0</v>
      </c>
      <c r="AB94" s="24">
        <v>1090.44</v>
      </c>
      <c r="AC94" s="24">
        <v>201.82</v>
      </c>
      <c r="AD94" s="24">
        <v>1.98</v>
      </c>
      <c r="AE94" s="24">
        <v>0.17</v>
      </c>
      <c r="AF94" s="24">
        <v>0.06</v>
      </c>
      <c r="AG94" s="24">
        <v>0.95</v>
      </c>
      <c r="AH94" s="24">
        <v>2.09</v>
      </c>
      <c r="AI94" s="24">
        <v>4.5199999999999996</v>
      </c>
      <c r="AJ94" s="24">
        <v>0</v>
      </c>
      <c r="AK94" s="24">
        <v>0</v>
      </c>
      <c r="AL94" s="24">
        <v>0</v>
      </c>
      <c r="AM94" s="24">
        <v>287.54000000000002</v>
      </c>
      <c r="AN94" s="24">
        <v>276.17</v>
      </c>
      <c r="AO94" s="24">
        <v>37.93</v>
      </c>
      <c r="AP94" s="24">
        <v>154.44999999999999</v>
      </c>
      <c r="AQ94" s="24">
        <v>51.35</v>
      </c>
      <c r="AR94" s="24">
        <v>181.5</v>
      </c>
      <c r="AS94" s="24">
        <v>175.81</v>
      </c>
      <c r="AT94" s="24">
        <v>335.82</v>
      </c>
      <c r="AU94" s="24">
        <v>396.73</v>
      </c>
      <c r="AV94" s="24">
        <v>80.37</v>
      </c>
      <c r="AW94" s="24">
        <v>171.9</v>
      </c>
      <c r="AX94" s="24">
        <v>628.37</v>
      </c>
      <c r="AY94" s="24">
        <v>0</v>
      </c>
      <c r="AZ94" s="24">
        <v>121.13</v>
      </c>
      <c r="BA94" s="24">
        <v>147.71</v>
      </c>
      <c r="BB94" s="24">
        <v>124.66</v>
      </c>
      <c r="BC94" s="24">
        <v>46.75</v>
      </c>
      <c r="BD94" s="24">
        <v>0</v>
      </c>
      <c r="BE94" s="24">
        <v>0</v>
      </c>
      <c r="BF94" s="24">
        <v>0</v>
      </c>
      <c r="BG94" s="24">
        <v>0</v>
      </c>
      <c r="BH94" s="24">
        <v>0</v>
      </c>
      <c r="BI94" s="24">
        <v>0</v>
      </c>
      <c r="BJ94" s="24">
        <v>0</v>
      </c>
      <c r="BK94" s="24">
        <v>0.31</v>
      </c>
      <c r="BL94" s="24">
        <v>0</v>
      </c>
      <c r="BM94" s="24">
        <v>0.17</v>
      </c>
      <c r="BN94" s="24">
        <v>0.01</v>
      </c>
      <c r="BO94" s="24">
        <v>0.03</v>
      </c>
      <c r="BP94" s="24">
        <v>0</v>
      </c>
      <c r="BQ94" s="24">
        <v>0</v>
      </c>
      <c r="BR94" s="24">
        <v>0</v>
      </c>
      <c r="BS94" s="24">
        <v>1.07</v>
      </c>
      <c r="BT94" s="24">
        <v>0</v>
      </c>
      <c r="BU94" s="24">
        <v>0</v>
      </c>
      <c r="BV94" s="24">
        <v>2.5</v>
      </c>
      <c r="BW94" s="24">
        <v>0.02</v>
      </c>
      <c r="BX94" s="24">
        <v>0</v>
      </c>
      <c r="BY94" s="24">
        <v>0</v>
      </c>
      <c r="BZ94" s="24">
        <v>0</v>
      </c>
      <c r="CA94" s="24">
        <v>0</v>
      </c>
      <c r="CB94" s="24">
        <v>193.22</v>
      </c>
      <c r="CD94" s="24">
        <v>181.74</v>
      </c>
      <c r="CF94" s="24">
        <v>0</v>
      </c>
      <c r="CG94" s="24">
        <v>0</v>
      </c>
      <c r="CH94" s="24">
        <v>0</v>
      </c>
      <c r="CI94" s="24">
        <v>0</v>
      </c>
      <c r="CJ94" s="24">
        <v>0</v>
      </c>
      <c r="CK94" s="24">
        <v>0</v>
      </c>
      <c r="CL94" s="24">
        <v>0</v>
      </c>
      <c r="CM94" s="24">
        <v>0</v>
      </c>
      <c r="CN94" s="24">
        <v>0</v>
      </c>
      <c r="CO94" s="24">
        <v>0</v>
      </c>
      <c r="CP94" s="24">
        <v>0.4</v>
      </c>
    </row>
    <row r="95" spans="1:94" s="24" customFormat="1" ht="31.5" x14ac:dyDescent="0.25">
      <c r="A95" s="24" t="str">
        <f>"12/7"</f>
        <v>12/7</v>
      </c>
      <c r="B95" s="25" t="s">
        <v>136</v>
      </c>
      <c r="C95" s="24" t="str">
        <f>"90"</f>
        <v>90</v>
      </c>
      <c r="D95" s="24">
        <v>15.29</v>
      </c>
      <c r="E95" s="24">
        <v>14.32</v>
      </c>
      <c r="F95" s="24">
        <v>5.27</v>
      </c>
      <c r="G95" s="24">
        <v>0.11</v>
      </c>
      <c r="H95" s="24">
        <v>7.22</v>
      </c>
      <c r="I95" s="24">
        <v>137.91577500000002</v>
      </c>
      <c r="J95" s="24">
        <v>1.27</v>
      </c>
      <c r="K95" s="24">
        <v>0</v>
      </c>
      <c r="L95" s="24">
        <v>0</v>
      </c>
      <c r="M95" s="24">
        <v>0</v>
      </c>
      <c r="N95" s="24">
        <v>1.03</v>
      </c>
      <c r="O95" s="24">
        <v>6.16</v>
      </c>
      <c r="P95" s="24">
        <v>0.03</v>
      </c>
      <c r="Q95" s="24">
        <v>0</v>
      </c>
      <c r="R95" s="24">
        <v>0</v>
      </c>
      <c r="S95" s="24">
        <v>0.02</v>
      </c>
      <c r="T95" s="24">
        <v>1.68</v>
      </c>
      <c r="U95" s="24">
        <v>197.53</v>
      </c>
      <c r="V95" s="24">
        <v>195.24</v>
      </c>
      <c r="W95" s="24">
        <v>39.450000000000003</v>
      </c>
      <c r="X95" s="24">
        <v>22.84</v>
      </c>
      <c r="Y95" s="24">
        <v>155.84</v>
      </c>
      <c r="Z95" s="24">
        <v>0.56999999999999995</v>
      </c>
      <c r="AA95" s="24">
        <v>37.909999999999997</v>
      </c>
      <c r="AB95" s="24">
        <v>5.18</v>
      </c>
      <c r="AC95" s="24">
        <v>38.840000000000003</v>
      </c>
      <c r="AD95" s="24">
        <v>1.05</v>
      </c>
      <c r="AE95" s="24">
        <v>0.13</v>
      </c>
      <c r="AF95" s="24">
        <v>0.15</v>
      </c>
      <c r="AG95" s="24">
        <v>2.94</v>
      </c>
      <c r="AH95" s="24">
        <v>5.81</v>
      </c>
      <c r="AI95" s="24">
        <v>0.84</v>
      </c>
      <c r="AJ95" s="24">
        <v>0</v>
      </c>
      <c r="AK95" s="24">
        <v>27.87</v>
      </c>
      <c r="AL95" s="24">
        <v>27.53</v>
      </c>
      <c r="AM95" s="24">
        <v>179.99</v>
      </c>
      <c r="AN95" s="24">
        <v>111.1</v>
      </c>
      <c r="AO95" s="24">
        <v>50.06</v>
      </c>
      <c r="AP95" s="24">
        <v>84.32</v>
      </c>
      <c r="AQ95" s="24">
        <v>29.41</v>
      </c>
      <c r="AR95" s="24">
        <v>113.16</v>
      </c>
      <c r="AS95" s="24">
        <v>71.03</v>
      </c>
      <c r="AT95" s="24">
        <v>88.23</v>
      </c>
      <c r="AU95" s="24">
        <v>103.76</v>
      </c>
      <c r="AV95" s="24">
        <v>38.18</v>
      </c>
      <c r="AW95" s="24">
        <v>57.63</v>
      </c>
      <c r="AX95" s="24">
        <v>390.75</v>
      </c>
      <c r="AY95" s="24">
        <v>0.75</v>
      </c>
      <c r="AZ95" s="24">
        <v>117.61</v>
      </c>
      <c r="BA95" s="24">
        <v>91.53</v>
      </c>
      <c r="BB95" s="24">
        <v>84.73</v>
      </c>
      <c r="BC95" s="24">
        <v>42.16</v>
      </c>
      <c r="BD95" s="24">
        <v>0</v>
      </c>
      <c r="BE95" s="24">
        <v>0</v>
      </c>
      <c r="BF95" s="24">
        <v>0</v>
      </c>
      <c r="BG95" s="24">
        <v>0</v>
      </c>
      <c r="BH95" s="24">
        <v>0</v>
      </c>
      <c r="BI95" s="24">
        <v>0</v>
      </c>
      <c r="BJ95" s="24">
        <v>0</v>
      </c>
      <c r="BK95" s="24">
        <v>0.01</v>
      </c>
      <c r="BL95" s="24">
        <v>0</v>
      </c>
      <c r="BM95" s="24">
        <v>0</v>
      </c>
      <c r="BN95" s="24">
        <v>0</v>
      </c>
      <c r="BO95" s="24">
        <v>0</v>
      </c>
      <c r="BP95" s="24">
        <v>0</v>
      </c>
      <c r="BQ95" s="24">
        <v>0</v>
      </c>
      <c r="BR95" s="24">
        <v>0</v>
      </c>
      <c r="BS95" s="24">
        <v>0.01</v>
      </c>
      <c r="BT95" s="24">
        <v>0</v>
      </c>
      <c r="BU95" s="24">
        <v>0</v>
      </c>
      <c r="BV95" s="24">
        <v>0.05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73.819999999999993</v>
      </c>
      <c r="CD95" s="24">
        <v>38.78</v>
      </c>
      <c r="CF95" s="24">
        <v>0</v>
      </c>
      <c r="CG95" s="24">
        <v>0</v>
      </c>
      <c r="CH95" s="24">
        <v>0</v>
      </c>
      <c r="CI95" s="24">
        <v>0</v>
      </c>
      <c r="CJ95" s="24">
        <v>0</v>
      </c>
      <c r="CK95" s="24">
        <v>0</v>
      </c>
      <c r="CL95" s="24">
        <v>0</v>
      </c>
      <c r="CM95" s="24">
        <v>0</v>
      </c>
      <c r="CN95" s="24">
        <v>0</v>
      </c>
      <c r="CO95" s="24">
        <v>0</v>
      </c>
      <c r="CP95" s="24">
        <v>0.45</v>
      </c>
    </row>
    <row r="96" spans="1:94" s="24" customFormat="1" x14ac:dyDescent="0.25">
      <c r="A96" s="26" t="s">
        <v>159</v>
      </c>
      <c r="B96" s="27" t="s">
        <v>145</v>
      </c>
      <c r="C96" s="28" t="s">
        <v>160</v>
      </c>
      <c r="D96" s="28">
        <v>4.84</v>
      </c>
      <c r="E96" s="28">
        <v>0.04</v>
      </c>
      <c r="F96" s="28">
        <v>4.24</v>
      </c>
      <c r="G96" s="28">
        <v>0.69</v>
      </c>
      <c r="H96" s="28">
        <v>51.02</v>
      </c>
      <c r="I96" s="28">
        <v>262.32997</v>
      </c>
      <c r="J96" s="26">
        <v>2.57</v>
      </c>
      <c r="K96" s="26">
        <v>0.11</v>
      </c>
      <c r="L96" s="26">
        <v>0</v>
      </c>
      <c r="M96" s="26">
        <v>0</v>
      </c>
      <c r="N96" s="26">
        <v>0.54</v>
      </c>
      <c r="O96" s="26">
        <v>48.48</v>
      </c>
      <c r="P96" s="26">
        <v>2</v>
      </c>
      <c r="Q96" s="26">
        <v>0</v>
      </c>
      <c r="R96" s="26">
        <v>0</v>
      </c>
      <c r="S96" s="26">
        <v>0</v>
      </c>
      <c r="T96" s="26">
        <v>1.56</v>
      </c>
      <c r="U96" s="26">
        <v>392.29</v>
      </c>
      <c r="V96" s="26">
        <v>70.87</v>
      </c>
      <c r="W96" s="26">
        <v>10.17</v>
      </c>
      <c r="X96" s="26">
        <v>33.46</v>
      </c>
      <c r="Y96" s="26">
        <v>99.74</v>
      </c>
      <c r="Z96" s="26">
        <v>0.72</v>
      </c>
      <c r="AA96" s="26">
        <v>20</v>
      </c>
      <c r="AB96" s="26">
        <v>13.5</v>
      </c>
      <c r="AC96" s="26">
        <v>22.5</v>
      </c>
      <c r="AD96" s="26">
        <v>0.33</v>
      </c>
      <c r="AE96" s="26">
        <v>0.05</v>
      </c>
      <c r="AF96" s="26">
        <v>0.03</v>
      </c>
      <c r="AG96" s="26">
        <v>0.96</v>
      </c>
      <c r="AH96" s="26">
        <v>2.3199999999999998</v>
      </c>
      <c r="AI96" s="26">
        <v>0</v>
      </c>
      <c r="AJ96" s="24">
        <v>0</v>
      </c>
      <c r="AK96" s="24">
        <v>30.53</v>
      </c>
      <c r="AL96" s="24">
        <v>30.14</v>
      </c>
      <c r="AM96" s="24">
        <v>116</v>
      </c>
      <c r="AN96" s="24">
        <v>118.1</v>
      </c>
      <c r="AO96" s="24">
        <v>26.61</v>
      </c>
      <c r="AP96" s="24">
        <v>76.13</v>
      </c>
      <c r="AQ96" s="24">
        <v>34.840000000000003</v>
      </c>
      <c r="AR96" s="24">
        <v>80.09</v>
      </c>
      <c r="AS96" s="24">
        <v>75.67</v>
      </c>
      <c r="AT96" s="24">
        <v>206.13</v>
      </c>
      <c r="AU96" s="24">
        <v>91.81</v>
      </c>
      <c r="AV96" s="24">
        <v>19.2</v>
      </c>
      <c r="AW96" s="24">
        <v>53.44</v>
      </c>
      <c r="AX96" s="24">
        <v>287.20999999999998</v>
      </c>
      <c r="AY96" s="24">
        <v>0</v>
      </c>
      <c r="AZ96" s="24">
        <v>40.19</v>
      </c>
      <c r="BA96" s="24">
        <v>36.549999999999997</v>
      </c>
      <c r="BB96" s="24">
        <v>72.75</v>
      </c>
      <c r="BC96" s="24">
        <v>21.66</v>
      </c>
      <c r="BD96" s="24">
        <v>0.1</v>
      </c>
      <c r="BE96" s="24">
        <v>0.04</v>
      </c>
      <c r="BF96" s="24">
        <v>0.02</v>
      </c>
      <c r="BG96" s="24">
        <v>0.05</v>
      </c>
      <c r="BH96" s="24">
        <v>0.06</v>
      </c>
      <c r="BI96" s="24">
        <v>0.28999999999999998</v>
      </c>
      <c r="BJ96" s="24">
        <v>0</v>
      </c>
      <c r="BK96" s="24">
        <v>0.88</v>
      </c>
      <c r="BL96" s="24">
        <v>0</v>
      </c>
      <c r="BM96" s="24">
        <v>0.26</v>
      </c>
      <c r="BN96" s="24">
        <v>0</v>
      </c>
      <c r="BO96" s="24">
        <v>0</v>
      </c>
      <c r="BP96" s="24">
        <v>0</v>
      </c>
      <c r="BQ96" s="24">
        <v>0.05</v>
      </c>
      <c r="BR96" s="24">
        <v>0.09</v>
      </c>
      <c r="BS96" s="24">
        <v>0.85</v>
      </c>
      <c r="BT96" s="24">
        <v>0</v>
      </c>
      <c r="BU96" s="24">
        <v>0</v>
      </c>
      <c r="BV96" s="24">
        <v>0.14000000000000001</v>
      </c>
      <c r="BW96" s="24">
        <v>0</v>
      </c>
      <c r="BX96" s="24">
        <v>0</v>
      </c>
      <c r="BY96" s="24">
        <v>0</v>
      </c>
      <c r="BZ96" s="24">
        <v>0</v>
      </c>
      <c r="CA96" s="24">
        <v>0</v>
      </c>
      <c r="CB96" s="24">
        <v>123.62</v>
      </c>
      <c r="CD96" s="24">
        <v>24.43</v>
      </c>
      <c r="CF96" s="24">
        <v>0</v>
      </c>
      <c r="CG96" s="24">
        <v>0</v>
      </c>
      <c r="CH96" s="24">
        <v>0</v>
      </c>
      <c r="CI96" s="24">
        <v>0</v>
      </c>
      <c r="CJ96" s="24">
        <v>0</v>
      </c>
      <c r="CK96" s="24">
        <v>0</v>
      </c>
      <c r="CL96" s="24">
        <v>0</v>
      </c>
      <c r="CM96" s="24">
        <v>0</v>
      </c>
      <c r="CN96" s="24">
        <v>0</v>
      </c>
      <c r="CO96" s="24">
        <v>0</v>
      </c>
      <c r="CP96" s="24">
        <v>0.75</v>
      </c>
    </row>
    <row r="97" spans="1:94" s="24" customFormat="1" x14ac:dyDescent="0.25">
      <c r="A97" s="24" t="str">
        <f>"-"</f>
        <v>-</v>
      </c>
      <c r="B97" s="25" t="s">
        <v>102</v>
      </c>
      <c r="C97" s="24" t="str">
        <f>"200"</f>
        <v>200</v>
      </c>
      <c r="D97" s="24">
        <v>1</v>
      </c>
      <c r="E97" s="24">
        <v>0</v>
      </c>
      <c r="F97" s="24">
        <v>0.2</v>
      </c>
      <c r="G97" s="24">
        <v>0</v>
      </c>
      <c r="H97" s="24">
        <v>20.6</v>
      </c>
      <c r="I97" s="24">
        <v>86.47999999999999</v>
      </c>
      <c r="J97" s="24">
        <v>0</v>
      </c>
      <c r="K97" s="24">
        <v>0</v>
      </c>
      <c r="L97" s="24">
        <v>0</v>
      </c>
      <c r="M97" s="24">
        <v>0</v>
      </c>
      <c r="N97" s="24">
        <v>19.8</v>
      </c>
      <c r="O97" s="24">
        <v>0.4</v>
      </c>
      <c r="P97" s="24">
        <v>0.4</v>
      </c>
      <c r="Q97" s="24">
        <v>0</v>
      </c>
      <c r="R97" s="24">
        <v>0</v>
      </c>
      <c r="S97" s="24">
        <v>1</v>
      </c>
      <c r="T97" s="24">
        <v>0.6</v>
      </c>
      <c r="U97" s="24">
        <v>12</v>
      </c>
      <c r="V97" s="24">
        <v>240</v>
      </c>
      <c r="W97" s="24">
        <v>14</v>
      </c>
      <c r="X97" s="24">
        <v>8</v>
      </c>
      <c r="Y97" s="24">
        <v>14</v>
      </c>
      <c r="Z97" s="24">
        <v>2.8</v>
      </c>
      <c r="AA97" s="24">
        <v>0</v>
      </c>
      <c r="AB97" s="24">
        <v>0</v>
      </c>
      <c r="AC97" s="24">
        <v>0</v>
      </c>
      <c r="AD97" s="24">
        <v>0.2</v>
      </c>
      <c r="AE97" s="24">
        <v>0.02</v>
      </c>
      <c r="AF97" s="24">
        <v>0.02</v>
      </c>
      <c r="AG97" s="24">
        <v>0.2</v>
      </c>
      <c r="AH97" s="24">
        <v>0.4</v>
      </c>
      <c r="AI97" s="24">
        <v>4</v>
      </c>
      <c r="AJ97" s="24">
        <v>0.4</v>
      </c>
      <c r="AK97" s="24">
        <v>0</v>
      </c>
      <c r="AL97" s="24">
        <v>0</v>
      </c>
      <c r="AM97" s="24">
        <v>28</v>
      </c>
      <c r="AN97" s="24">
        <v>28</v>
      </c>
      <c r="AO97" s="24">
        <v>4</v>
      </c>
      <c r="AP97" s="24">
        <v>16</v>
      </c>
      <c r="AQ97" s="24">
        <v>4</v>
      </c>
      <c r="AR97" s="24">
        <v>14</v>
      </c>
      <c r="AS97" s="24">
        <v>26</v>
      </c>
      <c r="AT97" s="24">
        <v>16</v>
      </c>
      <c r="AU97" s="24">
        <v>116</v>
      </c>
      <c r="AV97" s="24">
        <v>10</v>
      </c>
      <c r="AW97" s="24">
        <v>22</v>
      </c>
      <c r="AX97" s="24">
        <v>64</v>
      </c>
      <c r="AY97" s="24">
        <v>0</v>
      </c>
      <c r="AZ97" s="24">
        <v>20</v>
      </c>
      <c r="BA97" s="24">
        <v>24</v>
      </c>
      <c r="BB97" s="24">
        <v>10</v>
      </c>
      <c r="BC97" s="24">
        <v>8</v>
      </c>
      <c r="BD97" s="24">
        <v>0</v>
      </c>
      <c r="BE97" s="24">
        <v>0</v>
      </c>
      <c r="BF97" s="24">
        <v>0</v>
      </c>
      <c r="BG97" s="24">
        <v>0</v>
      </c>
      <c r="BH97" s="24">
        <v>0</v>
      </c>
      <c r="BI97" s="24">
        <v>0</v>
      </c>
      <c r="BJ97" s="24">
        <v>0</v>
      </c>
      <c r="BK97" s="24">
        <v>0</v>
      </c>
      <c r="BL97" s="24">
        <v>0</v>
      </c>
      <c r="BM97" s="24">
        <v>0</v>
      </c>
      <c r="BN97" s="24">
        <v>0</v>
      </c>
      <c r="BO97" s="24">
        <v>0</v>
      </c>
      <c r="BP97" s="24">
        <v>0</v>
      </c>
      <c r="BQ97" s="24">
        <v>0</v>
      </c>
      <c r="BR97" s="24">
        <v>0</v>
      </c>
      <c r="BS97" s="24">
        <v>0</v>
      </c>
      <c r="BT97" s="24">
        <v>0</v>
      </c>
      <c r="BU97" s="24">
        <v>0</v>
      </c>
      <c r="BV97" s="24">
        <v>0</v>
      </c>
      <c r="BW97" s="24">
        <v>0</v>
      </c>
      <c r="BX97" s="24">
        <v>0</v>
      </c>
      <c r="BY97" s="24">
        <v>0</v>
      </c>
      <c r="BZ97" s="24">
        <v>0</v>
      </c>
      <c r="CA97" s="24">
        <v>0</v>
      </c>
      <c r="CB97" s="24">
        <v>176.2</v>
      </c>
      <c r="CD97" s="24">
        <v>0</v>
      </c>
      <c r="CF97" s="24">
        <v>0</v>
      </c>
      <c r="CG97" s="24">
        <v>0</v>
      </c>
      <c r="CH97" s="24">
        <v>0</v>
      </c>
      <c r="CI97" s="24">
        <v>0</v>
      </c>
      <c r="CJ97" s="24">
        <v>0</v>
      </c>
      <c r="CK97" s="24">
        <v>0</v>
      </c>
      <c r="CL97" s="24">
        <v>0</v>
      </c>
      <c r="CM97" s="24">
        <v>0</v>
      </c>
      <c r="CN97" s="24">
        <v>0</v>
      </c>
      <c r="CO97" s="24">
        <v>0</v>
      </c>
      <c r="CP97" s="24">
        <v>0</v>
      </c>
    </row>
    <row r="98" spans="1:94" s="24" customFormat="1" x14ac:dyDescent="0.25">
      <c r="A98" s="24" t="str">
        <f>"-"</f>
        <v>-</v>
      </c>
      <c r="B98" s="25" t="s">
        <v>93</v>
      </c>
      <c r="C98" s="24" t="str">
        <f>"40"</f>
        <v>40</v>
      </c>
      <c r="D98" s="24">
        <v>2.64</v>
      </c>
      <c r="E98" s="24">
        <v>0</v>
      </c>
      <c r="F98" s="24">
        <v>0.26</v>
      </c>
      <c r="G98" s="24">
        <v>0.26</v>
      </c>
      <c r="H98" s="24">
        <v>18.760000000000002</v>
      </c>
      <c r="I98" s="24">
        <v>89.560399999999987</v>
      </c>
      <c r="J98" s="24">
        <v>0</v>
      </c>
      <c r="K98" s="24">
        <v>0</v>
      </c>
      <c r="L98" s="24">
        <v>0</v>
      </c>
      <c r="M98" s="24">
        <v>0</v>
      </c>
      <c r="N98" s="24">
        <v>0.44</v>
      </c>
      <c r="O98" s="24">
        <v>18.239999999999998</v>
      </c>
      <c r="P98" s="24">
        <v>0.08</v>
      </c>
      <c r="Q98" s="24">
        <v>0</v>
      </c>
      <c r="R98" s="24">
        <v>0</v>
      </c>
      <c r="S98" s="24">
        <v>0</v>
      </c>
      <c r="T98" s="24">
        <v>0.72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24">
        <v>0</v>
      </c>
      <c r="AK98" s="24">
        <v>0</v>
      </c>
      <c r="AL98" s="24">
        <v>0</v>
      </c>
      <c r="AM98" s="24">
        <v>203.58</v>
      </c>
      <c r="AN98" s="24">
        <v>67.510000000000005</v>
      </c>
      <c r="AO98" s="24">
        <v>40.020000000000003</v>
      </c>
      <c r="AP98" s="24">
        <v>80.040000000000006</v>
      </c>
      <c r="AQ98" s="24">
        <v>30.28</v>
      </c>
      <c r="AR98" s="24">
        <v>144.77000000000001</v>
      </c>
      <c r="AS98" s="24">
        <v>89.78</v>
      </c>
      <c r="AT98" s="24">
        <v>125.28</v>
      </c>
      <c r="AU98" s="24">
        <v>103.36</v>
      </c>
      <c r="AV98" s="24">
        <v>54.29</v>
      </c>
      <c r="AW98" s="24">
        <v>96.05</v>
      </c>
      <c r="AX98" s="24">
        <v>803.18</v>
      </c>
      <c r="AY98" s="24">
        <v>0</v>
      </c>
      <c r="AZ98" s="24">
        <v>261.7</v>
      </c>
      <c r="BA98" s="24">
        <v>113.8</v>
      </c>
      <c r="BB98" s="24">
        <v>75.52</v>
      </c>
      <c r="BC98" s="24">
        <v>59.86</v>
      </c>
      <c r="BD98" s="24">
        <v>0</v>
      </c>
      <c r="BE98" s="24">
        <v>0</v>
      </c>
      <c r="BF98" s="24">
        <v>0</v>
      </c>
      <c r="BG98" s="24">
        <v>0</v>
      </c>
      <c r="BH98" s="24">
        <v>0</v>
      </c>
      <c r="BI98" s="24">
        <v>0</v>
      </c>
      <c r="BJ98" s="24">
        <v>0</v>
      </c>
      <c r="BK98" s="24">
        <v>0.03</v>
      </c>
      <c r="BL98" s="24">
        <v>0</v>
      </c>
      <c r="BM98" s="24">
        <v>0</v>
      </c>
      <c r="BN98" s="24">
        <v>0</v>
      </c>
      <c r="BO98" s="24">
        <v>0</v>
      </c>
      <c r="BP98" s="24">
        <v>0</v>
      </c>
      <c r="BQ98" s="24">
        <v>0</v>
      </c>
      <c r="BR98" s="24">
        <v>0</v>
      </c>
      <c r="BS98" s="24">
        <v>0.03</v>
      </c>
      <c r="BT98" s="24">
        <v>0</v>
      </c>
      <c r="BU98" s="24">
        <v>0</v>
      </c>
      <c r="BV98" s="24">
        <v>0.11</v>
      </c>
      <c r="BW98" s="24">
        <v>0.01</v>
      </c>
      <c r="BX98" s="24">
        <v>0</v>
      </c>
      <c r="BY98" s="24">
        <v>0</v>
      </c>
      <c r="BZ98" s="24">
        <v>0</v>
      </c>
      <c r="CA98" s="24">
        <v>0</v>
      </c>
      <c r="CB98" s="24">
        <v>15.64</v>
      </c>
      <c r="CD98" s="24">
        <v>0</v>
      </c>
      <c r="CF98" s="24">
        <v>0</v>
      </c>
      <c r="CG98" s="24">
        <v>0</v>
      </c>
      <c r="CH98" s="24">
        <v>0</v>
      </c>
      <c r="CI98" s="24">
        <v>0</v>
      </c>
      <c r="CJ98" s="24">
        <v>0</v>
      </c>
      <c r="CK98" s="24">
        <v>0</v>
      </c>
      <c r="CL98" s="24">
        <v>0</v>
      </c>
      <c r="CM98" s="24">
        <v>0</v>
      </c>
      <c r="CN98" s="24">
        <v>0</v>
      </c>
      <c r="CO98" s="24">
        <v>0</v>
      </c>
      <c r="CP98" s="24">
        <v>0</v>
      </c>
    </row>
    <row r="99" spans="1:94" s="24" customFormat="1" x14ac:dyDescent="0.25">
      <c r="A99" s="24" t="str">
        <f>"-"</f>
        <v>-</v>
      </c>
      <c r="B99" s="25" t="s">
        <v>103</v>
      </c>
      <c r="C99" s="24" t="str">
        <f>"40"</f>
        <v>40</v>
      </c>
      <c r="D99" s="24">
        <v>2.64</v>
      </c>
      <c r="E99" s="24">
        <v>0</v>
      </c>
      <c r="F99" s="24">
        <v>0.48</v>
      </c>
      <c r="G99" s="24">
        <v>0.48</v>
      </c>
      <c r="H99" s="24">
        <v>16.68</v>
      </c>
      <c r="I99" s="24">
        <v>77.352000000000004</v>
      </c>
      <c r="J99" s="24">
        <v>0.08</v>
      </c>
      <c r="K99" s="24">
        <v>0</v>
      </c>
      <c r="L99" s="24">
        <v>0</v>
      </c>
      <c r="M99" s="24">
        <v>0</v>
      </c>
      <c r="N99" s="24">
        <v>0.48</v>
      </c>
      <c r="O99" s="24">
        <v>12.88</v>
      </c>
      <c r="P99" s="24">
        <v>3.32</v>
      </c>
      <c r="Q99" s="24">
        <v>0</v>
      </c>
      <c r="R99" s="24">
        <v>0</v>
      </c>
      <c r="S99" s="24">
        <v>0.4</v>
      </c>
      <c r="T99" s="24">
        <v>1</v>
      </c>
      <c r="U99" s="24">
        <v>244</v>
      </c>
      <c r="V99" s="24">
        <v>98</v>
      </c>
      <c r="W99" s="24">
        <v>14</v>
      </c>
      <c r="X99" s="24">
        <v>18.8</v>
      </c>
      <c r="Y99" s="24">
        <v>63.2</v>
      </c>
      <c r="Z99" s="24">
        <v>1.56</v>
      </c>
      <c r="AA99" s="24">
        <v>0</v>
      </c>
      <c r="AB99" s="24">
        <v>2</v>
      </c>
      <c r="AC99" s="24">
        <v>0.4</v>
      </c>
      <c r="AD99" s="24">
        <v>0.56000000000000005</v>
      </c>
      <c r="AE99" s="24">
        <v>7.0000000000000007E-2</v>
      </c>
      <c r="AF99" s="24">
        <v>0.03</v>
      </c>
      <c r="AG99" s="24">
        <v>0.28000000000000003</v>
      </c>
      <c r="AH99" s="24">
        <v>0.8</v>
      </c>
      <c r="AI99" s="24">
        <v>0</v>
      </c>
      <c r="AJ99" s="24">
        <v>0</v>
      </c>
      <c r="AK99" s="24">
        <v>0</v>
      </c>
      <c r="AL99" s="24">
        <v>0</v>
      </c>
      <c r="AM99" s="24">
        <v>170.8</v>
      </c>
      <c r="AN99" s="24">
        <v>89.2</v>
      </c>
      <c r="AO99" s="24">
        <v>37.200000000000003</v>
      </c>
      <c r="AP99" s="24">
        <v>79.2</v>
      </c>
      <c r="AQ99" s="24">
        <v>32</v>
      </c>
      <c r="AR99" s="24">
        <v>148.4</v>
      </c>
      <c r="AS99" s="24">
        <v>118.8</v>
      </c>
      <c r="AT99" s="24">
        <v>116.4</v>
      </c>
      <c r="AU99" s="24">
        <v>185.6</v>
      </c>
      <c r="AV99" s="24">
        <v>49.6</v>
      </c>
      <c r="AW99" s="24">
        <v>124</v>
      </c>
      <c r="AX99" s="24">
        <v>611.6</v>
      </c>
      <c r="AY99" s="24">
        <v>0</v>
      </c>
      <c r="AZ99" s="24">
        <v>210.4</v>
      </c>
      <c r="BA99" s="24">
        <v>116.4</v>
      </c>
      <c r="BB99" s="24">
        <v>72</v>
      </c>
      <c r="BC99" s="24">
        <v>52</v>
      </c>
      <c r="BD99" s="24">
        <v>0</v>
      </c>
      <c r="BE99" s="24">
        <v>0</v>
      </c>
      <c r="BF99" s="24">
        <v>0</v>
      </c>
      <c r="BG99" s="24">
        <v>0</v>
      </c>
      <c r="BH99" s="24">
        <v>0</v>
      </c>
      <c r="BI99" s="24">
        <v>0</v>
      </c>
      <c r="BJ99" s="24">
        <v>0</v>
      </c>
      <c r="BK99" s="24">
        <v>0.06</v>
      </c>
      <c r="BL99" s="24">
        <v>0</v>
      </c>
      <c r="BM99" s="24">
        <v>0</v>
      </c>
      <c r="BN99" s="24">
        <v>0.01</v>
      </c>
      <c r="BO99" s="24">
        <v>0</v>
      </c>
      <c r="BP99" s="24">
        <v>0</v>
      </c>
      <c r="BQ99" s="24">
        <v>0</v>
      </c>
      <c r="BR99" s="24">
        <v>0</v>
      </c>
      <c r="BS99" s="24">
        <v>0.04</v>
      </c>
      <c r="BT99" s="24">
        <v>0</v>
      </c>
      <c r="BU99" s="24">
        <v>0</v>
      </c>
      <c r="BV99" s="24">
        <v>0.19</v>
      </c>
      <c r="BW99" s="24">
        <v>0.03</v>
      </c>
      <c r="BX99" s="24">
        <v>0</v>
      </c>
      <c r="BY99" s="24">
        <v>0</v>
      </c>
      <c r="BZ99" s="24">
        <v>0</v>
      </c>
      <c r="CA99" s="24">
        <v>0</v>
      </c>
      <c r="CB99" s="24">
        <v>18.8</v>
      </c>
      <c r="CD99" s="24">
        <v>0.33</v>
      </c>
      <c r="CF99" s="24">
        <v>0</v>
      </c>
      <c r="CG99" s="24">
        <v>0</v>
      </c>
      <c r="CH99" s="24">
        <v>0</v>
      </c>
      <c r="CI99" s="24">
        <v>0</v>
      </c>
      <c r="CJ99" s="24">
        <v>0</v>
      </c>
      <c r="CK99" s="24">
        <v>0</v>
      </c>
      <c r="CL99" s="24">
        <v>0</v>
      </c>
      <c r="CM99" s="24">
        <v>0</v>
      </c>
      <c r="CN99" s="24">
        <v>0</v>
      </c>
      <c r="CO99" s="24">
        <v>0</v>
      </c>
      <c r="CP99" s="24">
        <v>0</v>
      </c>
    </row>
    <row r="100" spans="1:94" s="26" customFormat="1" x14ac:dyDescent="0.25">
      <c r="A100" s="26" t="str">
        <f>"-"</f>
        <v>-</v>
      </c>
      <c r="B100" s="27" t="s">
        <v>98</v>
      </c>
      <c r="C100" s="26" t="str">
        <f>"20"</f>
        <v>20</v>
      </c>
      <c r="D100" s="26">
        <v>4.72</v>
      </c>
      <c r="E100" s="26">
        <v>5.0199999999999996</v>
      </c>
      <c r="F100" s="26">
        <v>4.47</v>
      </c>
      <c r="G100" s="26">
        <v>0</v>
      </c>
      <c r="H100" s="26">
        <v>0</v>
      </c>
      <c r="I100" s="26">
        <v>59.108159999999998</v>
      </c>
      <c r="J100" s="26">
        <v>1.21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0.22</v>
      </c>
      <c r="U100" s="26">
        <v>19.32</v>
      </c>
      <c r="V100" s="26">
        <v>47.12</v>
      </c>
      <c r="W100" s="26">
        <v>3.89</v>
      </c>
      <c r="X100" s="26">
        <v>4.32</v>
      </c>
      <c r="Y100" s="26">
        <v>39.619999999999997</v>
      </c>
      <c r="Z100" s="26">
        <v>0.38</v>
      </c>
      <c r="AA100" s="26">
        <v>11.59</v>
      </c>
      <c r="AB100" s="26">
        <v>2.21</v>
      </c>
      <c r="AC100" s="26">
        <v>19.87</v>
      </c>
      <c r="AD100" s="26">
        <v>0.14000000000000001</v>
      </c>
      <c r="AE100" s="26">
        <v>0.01</v>
      </c>
      <c r="AF100" s="26">
        <v>0.03</v>
      </c>
      <c r="AG100" s="26">
        <v>1.7</v>
      </c>
      <c r="AH100" s="26">
        <v>3.45</v>
      </c>
      <c r="AI100" s="26">
        <v>0.2</v>
      </c>
      <c r="AJ100" s="26">
        <v>0</v>
      </c>
      <c r="AK100" s="26">
        <v>0</v>
      </c>
      <c r="AL100" s="26">
        <v>0</v>
      </c>
      <c r="AM100" s="26">
        <v>0</v>
      </c>
      <c r="AN100" s="26">
        <v>0</v>
      </c>
      <c r="AO100" s="26">
        <v>0</v>
      </c>
      <c r="AP100" s="26">
        <v>0</v>
      </c>
      <c r="AQ100" s="26">
        <v>0</v>
      </c>
      <c r="AR100" s="26">
        <v>0</v>
      </c>
      <c r="AS100" s="26">
        <v>0</v>
      </c>
      <c r="AT100" s="26">
        <v>0</v>
      </c>
      <c r="AU100" s="26">
        <v>0</v>
      </c>
      <c r="AV100" s="26">
        <v>0</v>
      </c>
      <c r="AW100" s="26">
        <v>0</v>
      </c>
      <c r="AX100" s="26">
        <v>0</v>
      </c>
      <c r="AY100" s="26">
        <v>0</v>
      </c>
      <c r="AZ100" s="26">
        <v>0</v>
      </c>
      <c r="BA100" s="26">
        <v>0</v>
      </c>
      <c r="BB100" s="26">
        <v>0</v>
      </c>
      <c r="BC100" s="26">
        <v>0</v>
      </c>
      <c r="BD100" s="26">
        <v>0</v>
      </c>
      <c r="BE100" s="26">
        <v>0</v>
      </c>
      <c r="BF100" s="26">
        <v>0</v>
      </c>
      <c r="BG100" s="26">
        <v>0</v>
      </c>
      <c r="BH100" s="26">
        <v>0</v>
      </c>
      <c r="BI100" s="26">
        <v>0</v>
      </c>
      <c r="BJ100" s="26">
        <v>0</v>
      </c>
      <c r="BK100" s="26">
        <v>0</v>
      </c>
      <c r="BL100" s="26">
        <v>0</v>
      </c>
      <c r="BM100" s="26">
        <v>0</v>
      </c>
      <c r="BN100" s="26">
        <v>0</v>
      </c>
      <c r="BO100" s="26">
        <v>0</v>
      </c>
      <c r="BP100" s="26">
        <v>0</v>
      </c>
      <c r="BQ100" s="26">
        <v>0</v>
      </c>
      <c r="BR100" s="26">
        <v>0</v>
      </c>
      <c r="BS100" s="26">
        <v>0</v>
      </c>
      <c r="BT100" s="26">
        <v>0</v>
      </c>
      <c r="BU100" s="26">
        <v>0</v>
      </c>
      <c r="BV100" s="26">
        <v>0</v>
      </c>
      <c r="BW100" s="26">
        <v>0</v>
      </c>
      <c r="BX100" s="26">
        <v>0</v>
      </c>
      <c r="BY100" s="26">
        <v>0</v>
      </c>
      <c r="BZ100" s="26">
        <v>0</v>
      </c>
      <c r="CA100" s="26">
        <v>0</v>
      </c>
      <c r="CB100" s="26">
        <v>17.28</v>
      </c>
      <c r="CD100" s="26">
        <v>11.96</v>
      </c>
      <c r="CF100" s="26">
        <v>0</v>
      </c>
      <c r="CG100" s="26">
        <v>0</v>
      </c>
      <c r="CH100" s="26">
        <v>0</v>
      </c>
      <c r="CI100" s="26">
        <v>0</v>
      </c>
      <c r="CJ100" s="26">
        <v>0</v>
      </c>
      <c r="CK100" s="26">
        <v>0</v>
      </c>
      <c r="CL100" s="26">
        <v>0</v>
      </c>
      <c r="CM100" s="26">
        <v>0</v>
      </c>
      <c r="CN100" s="26">
        <v>0</v>
      </c>
      <c r="CO100" s="26">
        <v>0</v>
      </c>
      <c r="CP100" s="26">
        <v>0</v>
      </c>
    </row>
    <row r="101" spans="1:94" s="30" customFormat="1" x14ac:dyDescent="0.25">
      <c r="B101" s="31" t="s">
        <v>105</v>
      </c>
      <c r="D101" s="32">
        <f>SUM(D93:D100)</f>
        <v>36.97</v>
      </c>
      <c r="E101" s="32">
        <f t="shared" ref="E101:AI101" si="0">SUM(E93:E100)</f>
        <v>19.38</v>
      </c>
      <c r="F101" s="32">
        <f t="shared" si="0"/>
        <v>22.01</v>
      </c>
      <c r="G101" s="32">
        <f t="shared" si="0"/>
        <v>8.6300000000000008</v>
      </c>
      <c r="H101" s="32">
        <f t="shared" si="0"/>
        <v>142.55000000000001</v>
      </c>
      <c r="I101" s="32">
        <f t="shared" si="0"/>
        <v>908.21443299999999</v>
      </c>
      <c r="J101" s="32">
        <f t="shared" si="0"/>
        <v>6.01</v>
      </c>
      <c r="K101" s="32">
        <f t="shared" si="0"/>
        <v>4.2700000000000005</v>
      </c>
      <c r="L101" s="32">
        <f t="shared" si="0"/>
        <v>0</v>
      </c>
      <c r="M101" s="32">
        <f t="shared" si="0"/>
        <v>0</v>
      </c>
      <c r="N101" s="32">
        <f t="shared" si="0"/>
        <v>27.880000000000003</v>
      </c>
      <c r="O101" s="32">
        <f t="shared" si="0"/>
        <v>105.77999999999999</v>
      </c>
      <c r="P101" s="32">
        <f t="shared" si="0"/>
        <v>8.89</v>
      </c>
      <c r="Q101" s="32">
        <f t="shared" si="0"/>
        <v>0</v>
      </c>
      <c r="R101" s="32">
        <f t="shared" si="0"/>
        <v>0</v>
      </c>
      <c r="S101" s="32">
        <f t="shared" si="0"/>
        <v>1.5699999999999998</v>
      </c>
      <c r="T101" s="32">
        <f t="shared" si="0"/>
        <v>8.1199999999999992</v>
      </c>
      <c r="U101" s="32">
        <f t="shared" si="0"/>
        <v>1028.53</v>
      </c>
      <c r="V101" s="32">
        <f t="shared" si="0"/>
        <v>1104.3699999999999</v>
      </c>
      <c r="W101" s="32">
        <f t="shared" si="0"/>
        <v>110.66</v>
      </c>
      <c r="X101" s="32">
        <f t="shared" si="0"/>
        <v>119.37</v>
      </c>
      <c r="Y101" s="32">
        <f t="shared" si="0"/>
        <v>458.15999999999997</v>
      </c>
      <c r="Z101" s="32">
        <f t="shared" si="0"/>
        <v>7.6599999999999993</v>
      </c>
      <c r="AA101" s="32">
        <f t="shared" si="0"/>
        <v>69.5</v>
      </c>
      <c r="AB101" s="32">
        <f t="shared" si="0"/>
        <v>1113.3300000000002</v>
      </c>
      <c r="AC101" s="32">
        <f t="shared" si="0"/>
        <v>283.42999999999995</v>
      </c>
      <c r="AD101" s="32">
        <f t="shared" si="0"/>
        <v>5.3199999999999994</v>
      </c>
      <c r="AE101" s="32">
        <f t="shared" si="0"/>
        <v>0.45000000000000007</v>
      </c>
      <c r="AF101" s="32">
        <f t="shared" si="0"/>
        <v>0.32000000000000006</v>
      </c>
      <c r="AG101" s="32">
        <f t="shared" si="0"/>
        <v>7.03</v>
      </c>
      <c r="AH101" s="32">
        <f t="shared" si="0"/>
        <v>14.870000000000001</v>
      </c>
      <c r="AI101" s="32">
        <f t="shared" si="0"/>
        <v>9.5599999999999987</v>
      </c>
      <c r="AJ101" s="30">
        <f t="shared" ref="AJ101:BP101" si="1">SUM(AJ93:AJ100)</f>
        <v>0.4</v>
      </c>
      <c r="AK101" s="30">
        <f t="shared" si="1"/>
        <v>66.34</v>
      </c>
      <c r="AL101" s="30">
        <f t="shared" si="1"/>
        <v>63.84</v>
      </c>
      <c r="AM101" s="30">
        <f t="shared" si="1"/>
        <v>994.73</v>
      </c>
      <c r="AN101" s="30">
        <f t="shared" si="1"/>
        <v>697.72</v>
      </c>
      <c r="AO101" s="30">
        <f t="shared" si="1"/>
        <v>197.57999999999998</v>
      </c>
      <c r="AP101" s="30">
        <f t="shared" si="1"/>
        <v>496.30999999999995</v>
      </c>
      <c r="AQ101" s="30">
        <f t="shared" si="1"/>
        <v>183.35000000000002</v>
      </c>
      <c r="AR101" s="30">
        <f t="shared" si="1"/>
        <v>686.92</v>
      </c>
      <c r="AS101" s="30">
        <f t="shared" si="1"/>
        <v>564.7299999999999</v>
      </c>
      <c r="AT101" s="30">
        <f t="shared" si="1"/>
        <v>901.09</v>
      </c>
      <c r="AU101" s="30">
        <f t="shared" si="1"/>
        <v>1012.8400000000001</v>
      </c>
      <c r="AV101" s="30">
        <f t="shared" si="1"/>
        <v>254.57999999999998</v>
      </c>
      <c r="AW101" s="30">
        <f t="shared" si="1"/>
        <v>533.25</v>
      </c>
      <c r="AX101" s="30">
        <f t="shared" si="1"/>
        <v>2826.27</v>
      </c>
      <c r="AY101" s="30">
        <f t="shared" si="1"/>
        <v>0.75</v>
      </c>
      <c r="AZ101" s="30">
        <f t="shared" si="1"/>
        <v>776.03</v>
      </c>
      <c r="BA101" s="30">
        <f t="shared" si="1"/>
        <v>537.93000000000006</v>
      </c>
      <c r="BB101" s="30">
        <f t="shared" si="1"/>
        <v>445.83</v>
      </c>
      <c r="BC101" s="30">
        <f t="shared" si="1"/>
        <v>232.49</v>
      </c>
      <c r="BD101" s="30">
        <f t="shared" si="1"/>
        <v>0.1</v>
      </c>
      <c r="BE101" s="30">
        <f t="shared" si="1"/>
        <v>0.04</v>
      </c>
      <c r="BF101" s="30">
        <f t="shared" si="1"/>
        <v>0.02</v>
      </c>
      <c r="BG101" s="30">
        <f t="shared" si="1"/>
        <v>0.05</v>
      </c>
      <c r="BH101" s="30">
        <f t="shared" si="1"/>
        <v>0.06</v>
      </c>
      <c r="BI101" s="30">
        <f t="shared" si="1"/>
        <v>0.28999999999999998</v>
      </c>
      <c r="BJ101" s="30">
        <f t="shared" si="1"/>
        <v>0</v>
      </c>
      <c r="BK101" s="30">
        <f t="shared" si="1"/>
        <v>1.29</v>
      </c>
      <c r="BL101" s="30">
        <f t="shared" si="1"/>
        <v>0</v>
      </c>
      <c r="BM101" s="30">
        <f t="shared" si="1"/>
        <v>0.43000000000000005</v>
      </c>
      <c r="BN101" s="30">
        <f t="shared" si="1"/>
        <v>0.02</v>
      </c>
      <c r="BO101" s="30">
        <f t="shared" si="1"/>
        <v>0.03</v>
      </c>
      <c r="BP101" s="30">
        <f t="shared" si="1"/>
        <v>0</v>
      </c>
      <c r="BQ101" s="30">
        <f t="shared" ref="BQ101:CB101" si="2">SUM(BQ93:BQ100)</f>
        <v>0.05</v>
      </c>
      <c r="BR101" s="30">
        <f t="shared" si="2"/>
        <v>0.09</v>
      </c>
      <c r="BS101" s="30">
        <f t="shared" si="2"/>
        <v>2</v>
      </c>
      <c r="BT101" s="30">
        <f t="shared" si="2"/>
        <v>0</v>
      </c>
      <c r="BU101" s="30">
        <f t="shared" si="2"/>
        <v>0</v>
      </c>
      <c r="BV101" s="30">
        <f t="shared" si="2"/>
        <v>2.9899999999999998</v>
      </c>
      <c r="BW101" s="30">
        <f t="shared" si="2"/>
        <v>0.06</v>
      </c>
      <c r="BX101" s="30">
        <f t="shared" si="2"/>
        <v>0</v>
      </c>
      <c r="BY101" s="30">
        <f t="shared" si="2"/>
        <v>0</v>
      </c>
      <c r="BZ101" s="30">
        <f t="shared" si="2"/>
        <v>0</v>
      </c>
      <c r="CA101" s="30">
        <f t="shared" si="2"/>
        <v>0</v>
      </c>
      <c r="CB101" s="30">
        <f t="shared" si="2"/>
        <v>647.07999999999981</v>
      </c>
      <c r="CC101" s="30">
        <f>$I$101/$I$102*100</f>
        <v>66.707661945041124</v>
      </c>
      <c r="CD101" s="30">
        <v>260.18</v>
      </c>
      <c r="CF101" s="30">
        <v>0</v>
      </c>
      <c r="CG101" s="30">
        <v>0</v>
      </c>
      <c r="CH101" s="30">
        <v>0</v>
      </c>
      <c r="CI101" s="30">
        <v>0</v>
      </c>
      <c r="CJ101" s="30">
        <v>0</v>
      </c>
      <c r="CK101" s="30">
        <v>0</v>
      </c>
      <c r="CL101" s="30">
        <v>0</v>
      </c>
      <c r="CM101" s="30">
        <v>0</v>
      </c>
      <c r="CN101" s="30">
        <v>0</v>
      </c>
      <c r="CO101" s="30">
        <v>0</v>
      </c>
      <c r="CP101" s="30">
        <v>1.6</v>
      </c>
    </row>
    <row r="102" spans="1:94" s="30" customFormat="1" x14ac:dyDescent="0.25">
      <c r="B102" s="31" t="s">
        <v>106</v>
      </c>
      <c r="D102" s="30">
        <f>D101+D91</f>
        <v>55.68</v>
      </c>
      <c r="E102" s="30">
        <f t="shared" ref="E102:AI102" si="3">E101+E91</f>
        <v>29.759999999999998</v>
      </c>
      <c r="F102" s="30">
        <f t="shared" si="3"/>
        <v>35.760000000000005</v>
      </c>
      <c r="G102" s="30">
        <f t="shared" si="3"/>
        <v>10.15</v>
      </c>
      <c r="H102" s="30">
        <f t="shared" si="3"/>
        <v>207.03000000000003</v>
      </c>
      <c r="I102" s="30">
        <f t="shared" si="3"/>
        <v>1361.4844330000001</v>
      </c>
      <c r="J102" s="30">
        <f t="shared" si="3"/>
        <v>13.18</v>
      </c>
      <c r="K102" s="30">
        <f t="shared" si="3"/>
        <v>4.37</v>
      </c>
      <c r="L102" s="30">
        <f t="shared" si="3"/>
        <v>0</v>
      </c>
      <c r="M102" s="30">
        <f t="shared" si="3"/>
        <v>0</v>
      </c>
      <c r="N102" s="30">
        <f t="shared" si="3"/>
        <v>42.83</v>
      </c>
      <c r="O102" s="30">
        <f t="shared" si="3"/>
        <v>152.19</v>
      </c>
      <c r="P102" s="30">
        <f t="shared" si="3"/>
        <v>12.010000000000002</v>
      </c>
      <c r="Q102" s="30">
        <f t="shared" si="3"/>
        <v>0</v>
      </c>
      <c r="R102" s="30">
        <f t="shared" si="3"/>
        <v>0</v>
      </c>
      <c r="S102" s="30">
        <f t="shared" si="3"/>
        <v>2.0099999999999998</v>
      </c>
      <c r="T102" s="30">
        <f t="shared" si="3"/>
        <v>11.209999999999999</v>
      </c>
      <c r="U102" s="30">
        <f t="shared" si="3"/>
        <v>1407.94</v>
      </c>
      <c r="V102" s="30">
        <f t="shared" si="3"/>
        <v>1402.03</v>
      </c>
      <c r="W102" s="30">
        <f t="shared" si="3"/>
        <v>333.44</v>
      </c>
      <c r="X102" s="30">
        <f t="shared" si="3"/>
        <v>162.86000000000001</v>
      </c>
      <c r="Y102" s="30">
        <f t="shared" si="3"/>
        <v>724.34999999999991</v>
      </c>
      <c r="Z102" s="30">
        <f t="shared" si="3"/>
        <v>10.35</v>
      </c>
      <c r="AA102" s="30">
        <f t="shared" si="3"/>
        <v>203.64</v>
      </c>
      <c r="AB102" s="30">
        <f t="shared" si="3"/>
        <v>1169.0100000000002</v>
      </c>
      <c r="AC102" s="30">
        <f t="shared" si="3"/>
        <v>451.21999999999991</v>
      </c>
      <c r="AD102" s="30">
        <f t="shared" si="3"/>
        <v>6.5299999999999994</v>
      </c>
      <c r="AE102" s="30">
        <f t="shared" si="3"/>
        <v>0.56000000000000005</v>
      </c>
      <c r="AF102" s="30">
        <f t="shared" si="3"/>
        <v>0.67</v>
      </c>
      <c r="AG102" s="30">
        <f t="shared" si="3"/>
        <v>7.69</v>
      </c>
      <c r="AH102" s="30">
        <f t="shared" si="3"/>
        <v>19.700000000000003</v>
      </c>
      <c r="AI102" s="30">
        <f t="shared" si="3"/>
        <v>10.11</v>
      </c>
      <c r="AJ102" s="30">
        <v>0.4</v>
      </c>
      <c r="AK102" s="30">
        <v>354.16</v>
      </c>
      <c r="AL102" s="30">
        <v>315.89999999999998</v>
      </c>
      <c r="AM102" s="30">
        <v>2462.8000000000002</v>
      </c>
      <c r="AN102" s="30">
        <v>1585.97</v>
      </c>
      <c r="AO102" s="30">
        <v>595.83000000000004</v>
      </c>
      <c r="AP102" s="30">
        <v>1168.94</v>
      </c>
      <c r="AQ102" s="30">
        <v>441.88</v>
      </c>
      <c r="AR102" s="30">
        <v>1573</v>
      </c>
      <c r="AS102" s="30">
        <v>1156.3800000000001</v>
      </c>
      <c r="AT102" s="30">
        <v>1595.59</v>
      </c>
      <c r="AU102" s="30">
        <v>1896.05</v>
      </c>
      <c r="AV102" s="30">
        <v>597.52</v>
      </c>
      <c r="AW102" s="30">
        <v>1000.77</v>
      </c>
      <c r="AX102" s="30">
        <v>6208.02</v>
      </c>
      <c r="AY102" s="30">
        <v>6.35</v>
      </c>
      <c r="AZ102" s="30">
        <v>1876.15</v>
      </c>
      <c r="BA102" s="30">
        <v>1370.22</v>
      </c>
      <c r="BB102" s="30">
        <v>1117.3599999999999</v>
      </c>
      <c r="BC102" s="30">
        <v>543.15</v>
      </c>
      <c r="BD102" s="30">
        <v>0.2</v>
      </c>
      <c r="BE102" s="30">
        <v>0.1</v>
      </c>
      <c r="BF102" s="30">
        <v>0.08</v>
      </c>
      <c r="BG102" s="30">
        <v>0.2</v>
      </c>
      <c r="BH102" s="30">
        <v>0.23</v>
      </c>
      <c r="BI102" s="30">
        <v>0.87</v>
      </c>
      <c r="BJ102" s="30">
        <v>0.03</v>
      </c>
      <c r="BK102" s="30">
        <v>2.83</v>
      </c>
      <c r="BL102" s="30">
        <v>0.01</v>
      </c>
      <c r="BM102" s="30">
        <v>0.85</v>
      </c>
      <c r="BN102" s="30">
        <v>0.03</v>
      </c>
      <c r="BO102" s="30">
        <v>0.03</v>
      </c>
      <c r="BP102" s="30">
        <v>0</v>
      </c>
      <c r="BQ102" s="30">
        <v>0.15</v>
      </c>
      <c r="BR102" s="30">
        <v>0.25</v>
      </c>
      <c r="BS102" s="30">
        <v>3.15</v>
      </c>
      <c r="BT102" s="30">
        <v>0</v>
      </c>
      <c r="BU102" s="30">
        <v>0</v>
      </c>
      <c r="BV102" s="30">
        <v>3.4</v>
      </c>
      <c r="BW102" s="30">
        <v>7.0000000000000007E-2</v>
      </c>
      <c r="BX102" s="30">
        <v>0</v>
      </c>
      <c r="BY102" s="30">
        <v>0</v>
      </c>
      <c r="BZ102" s="30">
        <v>0</v>
      </c>
      <c r="CA102" s="30">
        <v>0</v>
      </c>
      <c r="CB102" s="30">
        <v>1046.17</v>
      </c>
      <c r="CD102" s="30">
        <v>403.6</v>
      </c>
      <c r="CF102" s="30">
        <v>0</v>
      </c>
      <c r="CG102" s="30">
        <v>0</v>
      </c>
      <c r="CH102" s="30">
        <v>0</v>
      </c>
      <c r="CI102" s="30">
        <v>0</v>
      </c>
      <c r="CJ102" s="30">
        <v>0</v>
      </c>
      <c r="CK102" s="30">
        <v>0</v>
      </c>
      <c r="CL102" s="30">
        <v>0</v>
      </c>
      <c r="CM102" s="30">
        <v>0</v>
      </c>
      <c r="CN102" s="30">
        <v>0</v>
      </c>
      <c r="CO102" s="30">
        <v>10</v>
      </c>
      <c r="CP102" s="30">
        <v>2.0499999999999998</v>
      </c>
    </row>
    <row r="103" spans="1:94" x14ac:dyDescent="0.25">
      <c r="B103" s="23" t="s">
        <v>137</v>
      </c>
    </row>
    <row r="104" spans="1:94" x14ac:dyDescent="0.25">
      <c r="B104" s="23" t="s">
        <v>89</v>
      </c>
    </row>
    <row r="105" spans="1:94" s="24" customFormat="1" ht="47.25" x14ac:dyDescent="0.25">
      <c r="A105" s="24" t="str">
        <f>"17/4"</f>
        <v>17/4</v>
      </c>
      <c r="B105" s="25" t="s">
        <v>138</v>
      </c>
      <c r="C105" s="24" t="str">
        <f>"200"</f>
        <v>200</v>
      </c>
      <c r="D105" s="24">
        <v>4.99</v>
      </c>
      <c r="E105" s="24">
        <v>3</v>
      </c>
      <c r="F105" s="24">
        <v>6.51</v>
      </c>
      <c r="G105" s="24">
        <v>0.51</v>
      </c>
      <c r="H105" s="24">
        <v>26.42</v>
      </c>
      <c r="I105" s="24">
        <v>182.82498899999996</v>
      </c>
      <c r="J105" s="24">
        <v>4.47</v>
      </c>
      <c r="K105" s="24">
        <v>0.11</v>
      </c>
      <c r="L105" s="24">
        <v>0</v>
      </c>
      <c r="M105" s="24">
        <v>0</v>
      </c>
      <c r="N105" s="24">
        <v>9.23</v>
      </c>
      <c r="O105" s="24">
        <v>16.420000000000002</v>
      </c>
      <c r="P105" s="24">
        <v>0.77</v>
      </c>
      <c r="Q105" s="24">
        <v>0</v>
      </c>
      <c r="R105" s="24">
        <v>0</v>
      </c>
      <c r="S105" s="24">
        <v>0.1</v>
      </c>
      <c r="T105" s="24">
        <v>2.0099999999999998</v>
      </c>
      <c r="U105" s="24">
        <v>441.8</v>
      </c>
      <c r="V105" s="24">
        <v>166.21</v>
      </c>
      <c r="W105" s="24">
        <v>115.81</v>
      </c>
      <c r="X105" s="24">
        <v>27.08</v>
      </c>
      <c r="Y105" s="24">
        <v>123.7</v>
      </c>
      <c r="Z105" s="24">
        <v>0.52</v>
      </c>
      <c r="AA105" s="24">
        <v>24.24</v>
      </c>
      <c r="AB105" s="24">
        <v>21.92</v>
      </c>
      <c r="AC105" s="24">
        <v>45.27</v>
      </c>
      <c r="AD105" s="24">
        <v>0.14000000000000001</v>
      </c>
      <c r="AE105" s="24">
        <v>7.0000000000000007E-2</v>
      </c>
      <c r="AF105" s="24">
        <v>0.14000000000000001</v>
      </c>
      <c r="AG105" s="24">
        <v>0.42</v>
      </c>
      <c r="AH105" s="24">
        <v>1.83</v>
      </c>
      <c r="AI105" s="24">
        <v>0.53</v>
      </c>
      <c r="AJ105" s="24">
        <v>0</v>
      </c>
      <c r="AK105" s="24">
        <v>158.26</v>
      </c>
      <c r="AL105" s="24">
        <v>156.29</v>
      </c>
      <c r="AM105" s="24">
        <v>514.24</v>
      </c>
      <c r="AN105" s="24">
        <v>281.41000000000003</v>
      </c>
      <c r="AO105" s="24">
        <v>124.92</v>
      </c>
      <c r="AP105" s="24">
        <v>202.05</v>
      </c>
      <c r="AQ105" s="24">
        <v>75.959999999999994</v>
      </c>
      <c r="AR105" s="24">
        <v>254.1</v>
      </c>
      <c r="AS105" s="24">
        <v>167.84</v>
      </c>
      <c r="AT105" s="24">
        <v>117.08</v>
      </c>
      <c r="AU105" s="24">
        <v>146.03</v>
      </c>
      <c r="AV105" s="24">
        <v>52.5</v>
      </c>
      <c r="AW105" s="24">
        <v>77.27</v>
      </c>
      <c r="AX105" s="24">
        <v>405.42</v>
      </c>
      <c r="AY105" s="24">
        <v>0</v>
      </c>
      <c r="AZ105" s="24">
        <v>132.54</v>
      </c>
      <c r="BA105" s="24">
        <v>121.45</v>
      </c>
      <c r="BB105" s="24">
        <v>261.68</v>
      </c>
      <c r="BC105" s="24">
        <v>63.33</v>
      </c>
      <c r="BD105" s="24">
        <v>0.12</v>
      </c>
      <c r="BE105" s="24">
        <v>0.05</v>
      </c>
      <c r="BF105" s="24">
        <v>0.03</v>
      </c>
      <c r="BG105" s="24">
        <v>7.0000000000000007E-2</v>
      </c>
      <c r="BH105" s="24">
        <v>0.08</v>
      </c>
      <c r="BI105" s="24">
        <v>0.35</v>
      </c>
      <c r="BJ105" s="24">
        <v>0</v>
      </c>
      <c r="BK105" s="24">
        <v>1.02</v>
      </c>
      <c r="BL105" s="24">
        <v>0</v>
      </c>
      <c r="BM105" s="24">
        <v>0.31</v>
      </c>
      <c r="BN105" s="24">
        <v>0</v>
      </c>
      <c r="BO105" s="24">
        <v>0</v>
      </c>
      <c r="BP105" s="24">
        <v>0</v>
      </c>
      <c r="BQ105" s="24">
        <v>7.0000000000000007E-2</v>
      </c>
      <c r="BR105" s="24">
        <v>0.1</v>
      </c>
      <c r="BS105" s="24">
        <v>0.89</v>
      </c>
      <c r="BT105" s="24">
        <v>0</v>
      </c>
      <c r="BU105" s="24">
        <v>0</v>
      </c>
      <c r="BV105" s="24">
        <v>0.28000000000000003</v>
      </c>
      <c r="BW105" s="24">
        <v>0.01</v>
      </c>
      <c r="BX105" s="24">
        <v>0</v>
      </c>
      <c r="BY105" s="24">
        <v>0</v>
      </c>
      <c r="BZ105" s="24">
        <v>0</v>
      </c>
      <c r="CA105" s="24">
        <v>0</v>
      </c>
      <c r="CB105" s="24">
        <v>165.07</v>
      </c>
      <c r="CD105" s="24">
        <v>27.89</v>
      </c>
      <c r="CF105" s="24">
        <v>0</v>
      </c>
      <c r="CG105" s="24">
        <v>0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0</v>
      </c>
      <c r="CN105" s="24">
        <v>0</v>
      </c>
      <c r="CO105" s="24">
        <v>5</v>
      </c>
      <c r="CP105" s="24">
        <v>1</v>
      </c>
    </row>
    <row r="106" spans="1:94" s="24" customFormat="1" ht="31.5" x14ac:dyDescent="0.25">
      <c r="A106" s="24" t="str">
        <f>"9/5"</f>
        <v>9/5</v>
      </c>
      <c r="B106" s="25" t="s">
        <v>139</v>
      </c>
      <c r="C106" s="24" t="str">
        <f>"50"</f>
        <v>50</v>
      </c>
      <c r="D106" s="24">
        <v>8.2899999999999991</v>
      </c>
      <c r="E106" s="24">
        <v>8.39</v>
      </c>
      <c r="F106" s="24">
        <v>4.8600000000000003</v>
      </c>
      <c r="G106" s="24">
        <v>1.05</v>
      </c>
      <c r="H106" s="24">
        <v>7.55</v>
      </c>
      <c r="I106" s="24">
        <v>107.703909</v>
      </c>
      <c r="J106" s="24">
        <v>2.68</v>
      </c>
      <c r="K106" s="24">
        <v>0.65</v>
      </c>
      <c r="L106" s="24">
        <v>0</v>
      </c>
      <c r="M106" s="24">
        <v>0</v>
      </c>
      <c r="N106" s="24">
        <v>4.95</v>
      </c>
      <c r="O106" s="24">
        <v>2.4700000000000002</v>
      </c>
      <c r="P106" s="24">
        <v>0.13</v>
      </c>
      <c r="Q106" s="24">
        <v>0</v>
      </c>
      <c r="R106" s="24">
        <v>0</v>
      </c>
      <c r="S106" s="24">
        <v>0.55000000000000004</v>
      </c>
      <c r="T106" s="24">
        <v>0.75</v>
      </c>
      <c r="U106" s="24">
        <v>118.5</v>
      </c>
      <c r="V106" s="24">
        <v>52.43</v>
      </c>
      <c r="W106" s="24">
        <v>68.41</v>
      </c>
      <c r="X106" s="24">
        <v>9.9</v>
      </c>
      <c r="Y106" s="24">
        <v>93.3</v>
      </c>
      <c r="Z106" s="24">
        <v>0.26</v>
      </c>
      <c r="AA106" s="24">
        <v>17.63</v>
      </c>
      <c r="AB106" s="24">
        <v>12.36</v>
      </c>
      <c r="AC106" s="24">
        <v>31.95</v>
      </c>
      <c r="AD106" s="24">
        <v>0.61</v>
      </c>
      <c r="AE106" s="24">
        <v>0.02</v>
      </c>
      <c r="AF106" s="24">
        <v>0.11</v>
      </c>
      <c r="AG106" s="24">
        <v>0.19</v>
      </c>
      <c r="AH106" s="24">
        <v>1.95</v>
      </c>
      <c r="AI106" s="24">
        <v>0.09</v>
      </c>
      <c r="AJ106" s="24">
        <v>0</v>
      </c>
      <c r="AK106" s="24">
        <v>0</v>
      </c>
      <c r="AL106" s="24">
        <v>0</v>
      </c>
      <c r="AM106" s="24">
        <v>51.92</v>
      </c>
      <c r="AN106" s="24">
        <v>27.53</v>
      </c>
      <c r="AO106" s="24">
        <v>13.79</v>
      </c>
      <c r="AP106" s="24">
        <v>23.85</v>
      </c>
      <c r="AQ106" s="24">
        <v>7.92</v>
      </c>
      <c r="AR106" s="24">
        <v>31.75</v>
      </c>
      <c r="AS106" s="24">
        <v>25.76</v>
      </c>
      <c r="AT106" s="24">
        <v>31.48</v>
      </c>
      <c r="AU106" s="24">
        <v>35.89</v>
      </c>
      <c r="AV106" s="24">
        <v>14.45</v>
      </c>
      <c r="AW106" s="24">
        <v>20.98</v>
      </c>
      <c r="AX106" s="24">
        <v>149.13999999999999</v>
      </c>
      <c r="AY106" s="24">
        <v>0.26</v>
      </c>
      <c r="AZ106" s="24">
        <v>43.92</v>
      </c>
      <c r="BA106" s="24">
        <v>36.25</v>
      </c>
      <c r="BB106" s="24">
        <v>19.07</v>
      </c>
      <c r="BC106" s="24">
        <v>13.38</v>
      </c>
      <c r="BD106" s="24">
        <v>0</v>
      </c>
      <c r="BE106" s="24">
        <v>0</v>
      </c>
      <c r="BF106" s="24">
        <v>0</v>
      </c>
      <c r="BG106" s="24">
        <v>0</v>
      </c>
      <c r="BH106" s="24">
        <v>0</v>
      </c>
      <c r="BI106" s="24">
        <v>0</v>
      </c>
      <c r="BJ106" s="24">
        <v>0</v>
      </c>
      <c r="BK106" s="24">
        <v>0.06</v>
      </c>
      <c r="BL106" s="24">
        <v>0</v>
      </c>
      <c r="BM106" s="24">
        <v>0.04</v>
      </c>
      <c r="BN106" s="24">
        <v>0</v>
      </c>
      <c r="BO106" s="24">
        <v>0.01</v>
      </c>
      <c r="BP106" s="24">
        <v>0</v>
      </c>
      <c r="BQ106" s="24">
        <v>0</v>
      </c>
      <c r="BR106" s="24">
        <v>0</v>
      </c>
      <c r="BS106" s="24">
        <v>0.21</v>
      </c>
      <c r="BT106" s="24">
        <v>0</v>
      </c>
      <c r="BU106" s="24">
        <v>0</v>
      </c>
      <c r="BV106" s="24">
        <v>0.61</v>
      </c>
      <c r="BW106" s="24">
        <v>0</v>
      </c>
      <c r="BX106" s="24">
        <v>0</v>
      </c>
      <c r="BY106" s="24">
        <v>0</v>
      </c>
      <c r="BZ106" s="24">
        <v>0</v>
      </c>
      <c r="CA106" s="24">
        <v>0</v>
      </c>
      <c r="CB106" s="24">
        <v>33.47</v>
      </c>
      <c r="CD106" s="24">
        <v>19.690000000000001</v>
      </c>
      <c r="CF106" s="24">
        <v>0</v>
      </c>
      <c r="CG106" s="24">
        <v>0</v>
      </c>
      <c r="CH106" s="24">
        <v>0</v>
      </c>
      <c r="CI106" s="24">
        <v>0</v>
      </c>
      <c r="CJ106" s="24">
        <v>0</v>
      </c>
      <c r="CK106" s="24">
        <v>0</v>
      </c>
      <c r="CL106" s="24">
        <v>0</v>
      </c>
      <c r="CM106" s="24">
        <v>0</v>
      </c>
      <c r="CN106" s="24">
        <v>0</v>
      </c>
      <c r="CO106" s="24">
        <v>4</v>
      </c>
      <c r="CP106" s="24">
        <v>0.25</v>
      </c>
    </row>
    <row r="107" spans="1:94" s="24" customFormat="1" x14ac:dyDescent="0.25">
      <c r="A107" s="24" t="str">
        <f>"-"</f>
        <v>-</v>
      </c>
      <c r="B107" s="25" t="s">
        <v>110</v>
      </c>
      <c r="C107" s="24" t="str">
        <f>"10"</f>
        <v>10</v>
      </c>
      <c r="D107" s="24">
        <v>0.72</v>
      </c>
      <c r="E107" s="24">
        <v>0.72</v>
      </c>
      <c r="F107" s="24">
        <v>0.85</v>
      </c>
      <c r="G107" s="24">
        <v>0</v>
      </c>
      <c r="H107" s="24">
        <v>5.55</v>
      </c>
      <c r="I107" s="24">
        <v>31.74</v>
      </c>
      <c r="J107" s="24">
        <v>0.52</v>
      </c>
      <c r="K107" s="24">
        <v>0</v>
      </c>
      <c r="L107" s="24">
        <v>0.52</v>
      </c>
      <c r="M107" s="24">
        <v>0</v>
      </c>
      <c r="N107" s="24">
        <v>5.55</v>
      </c>
      <c r="O107" s="24">
        <v>0</v>
      </c>
      <c r="P107" s="24">
        <v>0</v>
      </c>
      <c r="Q107" s="24">
        <v>0</v>
      </c>
      <c r="R107" s="24">
        <v>0</v>
      </c>
      <c r="S107" s="24">
        <v>0.04</v>
      </c>
      <c r="T107" s="24">
        <v>0.18</v>
      </c>
      <c r="U107" s="24">
        <v>13</v>
      </c>
      <c r="V107" s="24">
        <v>36.5</v>
      </c>
      <c r="W107" s="24">
        <v>30.7</v>
      </c>
      <c r="X107" s="24">
        <v>3.4</v>
      </c>
      <c r="Y107" s="24">
        <v>21.9</v>
      </c>
      <c r="Z107" s="24">
        <v>0.02</v>
      </c>
      <c r="AA107" s="24">
        <v>4.2</v>
      </c>
      <c r="AB107" s="24">
        <v>3</v>
      </c>
      <c r="AC107" s="24">
        <v>4.7</v>
      </c>
      <c r="AD107" s="24">
        <v>0.02</v>
      </c>
      <c r="AE107" s="24">
        <v>0.01</v>
      </c>
      <c r="AF107" s="24">
        <v>0.04</v>
      </c>
      <c r="AG107" s="24">
        <v>0.02</v>
      </c>
      <c r="AH107" s="24">
        <v>0.18</v>
      </c>
      <c r="AI107" s="24">
        <v>0.1</v>
      </c>
      <c r="AJ107" s="24">
        <v>0</v>
      </c>
      <c r="AK107" s="24">
        <v>45.3</v>
      </c>
      <c r="AL107" s="24">
        <v>41.8</v>
      </c>
      <c r="AM107" s="24">
        <v>53.8</v>
      </c>
      <c r="AN107" s="24">
        <v>54</v>
      </c>
      <c r="AO107" s="24">
        <v>16.5</v>
      </c>
      <c r="AP107" s="24">
        <v>30.4</v>
      </c>
      <c r="AQ107" s="24">
        <v>9.5</v>
      </c>
      <c r="AR107" s="24">
        <v>32</v>
      </c>
      <c r="AS107" s="24">
        <v>23.6</v>
      </c>
      <c r="AT107" s="24">
        <v>24</v>
      </c>
      <c r="AU107" s="24">
        <v>53</v>
      </c>
      <c r="AV107" s="24">
        <v>17</v>
      </c>
      <c r="AW107" s="24">
        <v>14</v>
      </c>
      <c r="AX107" s="24">
        <v>159.1</v>
      </c>
      <c r="AY107" s="24">
        <v>0</v>
      </c>
      <c r="AZ107" s="24">
        <v>78</v>
      </c>
      <c r="BA107" s="24">
        <v>41.8</v>
      </c>
      <c r="BB107" s="24">
        <v>33.799999999999997</v>
      </c>
      <c r="BC107" s="24">
        <v>6.9</v>
      </c>
      <c r="BD107" s="24">
        <v>0</v>
      </c>
      <c r="BE107" s="24">
        <v>0</v>
      </c>
      <c r="BF107" s="24">
        <v>0</v>
      </c>
      <c r="BG107" s="24">
        <v>0</v>
      </c>
      <c r="BH107" s="24">
        <v>0</v>
      </c>
      <c r="BI107" s="24">
        <v>0</v>
      </c>
      <c r="BJ107" s="24">
        <v>0</v>
      </c>
      <c r="BK107" s="24">
        <v>0</v>
      </c>
      <c r="BL107" s="24">
        <v>0</v>
      </c>
      <c r="BM107" s="24">
        <v>0</v>
      </c>
      <c r="BN107" s="24">
        <v>0</v>
      </c>
      <c r="BO107" s="24">
        <v>0</v>
      </c>
      <c r="BP107" s="24">
        <v>0</v>
      </c>
      <c r="BQ107" s="24">
        <v>0</v>
      </c>
      <c r="BR107" s="24">
        <v>0</v>
      </c>
      <c r="BS107" s="24">
        <v>0.25</v>
      </c>
      <c r="BT107" s="24">
        <v>0</v>
      </c>
      <c r="BU107" s="24">
        <v>0</v>
      </c>
      <c r="BV107" s="24">
        <v>0.02</v>
      </c>
      <c r="BW107" s="24">
        <v>0.01</v>
      </c>
      <c r="BX107" s="24">
        <v>0.01</v>
      </c>
      <c r="BY107" s="24">
        <v>0</v>
      </c>
      <c r="BZ107" s="24">
        <v>0</v>
      </c>
      <c r="CA107" s="24">
        <v>0</v>
      </c>
      <c r="CB107" s="24">
        <v>2.66</v>
      </c>
      <c r="CD107" s="24">
        <v>4.7</v>
      </c>
      <c r="CF107" s="24">
        <v>0</v>
      </c>
      <c r="CG107" s="24">
        <v>0</v>
      </c>
      <c r="CH107" s="24">
        <v>0</v>
      </c>
      <c r="CI107" s="24"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v>0</v>
      </c>
      <c r="CO107" s="24">
        <v>0</v>
      </c>
      <c r="CP107" s="24">
        <v>0</v>
      </c>
    </row>
    <row r="108" spans="1:94" s="24" customFormat="1" x14ac:dyDescent="0.25">
      <c r="A108" s="24" t="str">
        <f>"27/10"</f>
        <v>27/10</v>
      </c>
      <c r="B108" s="25" t="s">
        <v>111</v>
      </c>
      <c r="C108" s="24" t="str">
        <f>"180"</f>
        <v>180</v>
      </c>
      <c r="D108" s="24">
        <v>7.0000000000000007E-2</v>
      </c>
      <c r="E108" s="24">
        <v>0</v>
      </c>
      <c r="F108" s="24">
        <v>0.02</v>
      </c>
      <c r="G108" s="24">
        <v>0.02</v>
      </c>
      <c r="H108" s="24">
        <v>4.45</v>
      </c>
      <c r="I108" s="24">
        <v>17.297524800000001</v>
      </c>
      <c r="J108" s="24">
        <v>0</v>
      </c>
      <c r="K108" s="24">
        <v>0</v>
      </c>
      <c r="L108" s="24">
        <v>0</v>
      </c>
      <c r="M108" s="24">
        <v>0</v>
      </c>
      <c r="N108" s="24">
        <v>4.42</v>
      </c>
      <c r="O108" s="24">
        <v>0</v>
      </c>
      <c r="P108" s="24">
        <v>0.04</v>
      </c>
      <c r="Q108" s="24">
        <v>0</v>
      </c>
      <c r="R108" s="24">
        <v>0</v>
      </c>
      <c r="S108" s="24">
        <v>0</v>
      </c>
      <c r="T108" s="24">
        <v>0.02</v>
      </c>
      <c r="U108" s="24">
        <v>0.04</v>
      </c>
      <c r="V108" s="24">
        <v>0.13</v>
      </c>
      <c r="W108" s="24">
        <v>0.13</v>
      </c>
      <c r="X108" s="24">
        <v>0</v>
      </c>
      <c r="Y108" s="24">
        <v>0</v>
      </c>
      <c r="Z108" s="24">
        <v>0.01</v>
      </c>
      <c r="AA108" s="24">
        <v>0</v>
      </c>
      <c r="AB108" s="24">
        <v>0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24">
        <v>0</v>
      </c>
      <c r="AI108" s="24">
        <v>0</v>
      </c>
      <c r="AJ108" s="24">
        <v>0</v>
      </c>
      <c r="AK108" s="24">
        <v>0</v>
      </c>
      <c r="AL108" s="24">
        <v>0</v>
      </c>
      <c r="AM108" s="24">
        <v>0</v>
      </c>
      <c r="AN108" s="24">
        <v>0</v>
      </c>
      <c r="AO108" s="24">
        <v>0</v>
      </c>
      <c r="AP108" s="24">
        <v>0</v>
      </c>
      <c r="AQ108" s="24">
        <v>0</v>
      </c>
      <c r="AR108" s="24">
        <v>0</v>
      </c>
      <c r="AS108" s="24">
        <v>0</v>
      </c>
      <c r="AT108" s="24">
        <v>0</v>
      </c>
      <c r="AU108" s="24">
        <v>0</v>
      </c>
      <c r="AV108" s="24">
        <v>0</v>
      </c>
      <c r="AW108" s="24">
        <v>0</v>
      </c>
      <c r="AX108" s="24">
        <v>0</v>
      </c>
      <c r="AY108" s="24">
        <v>0</v>
      </c>
      <c r="AZ108" s="24">
        <v>0</v>
      </c>
      <c r="BA108" s="24">
        <v>0</v>
      </c>
      <c r="BB108" s="24">
        <v>0</v>
      </c>
      <c r="BC108" s="24">
        <v>0</v>
      </c>
      <c r="BD108" s="24">
        <v>0</v>
      </c>
      <c r="BE108" s="24">
        <v>0</v>
      </c>
      <c r="BF108" s="24">
        <v>0</v>
      </c>
      <c r="BG108" s="24">
        <v>0</v>
      </c>
      <c r="BH108" s="24">
        <v>0</v>
      </c>
      <c r="BI108" s="24">
        <v>0</v>
      </c>
      <c r="BJ108" s="24">
        <v>0</v>
      </c>
      <c r="BK108" s="24">
        <v>0</v>
      </c>
      <c r="BL108" s="24">
        <v>0</v>
      </c>
      <c r="BM108" s="24">
        <v>0</v>
      </c>
      <c r="BN108" s="24">
        <v>0</v>
      </c>
      <c r="BO108" s="24">
        <v>0</v>
      </c>
      <c r="BP108" s="24">
        <v>0</v>
      </c>
      <c r="BQ108" s="24">
        <v>0</v>
      </c>
      <c r="BR108" s="24">
        <v>0</v>
      </c>
      <c r="BS108" s="24">
        <v>0</v>
      </c>
      <c r="BT108" s="24">
        <v>0</v>
      </c>
      <c r="BU108" s="24">
        <v>0</v>
      </c>
      <c r="BV108" s="24">
        <v>0</v>
      </c>
      <c r="BW108" s="24">
        <v>0</v>
      </c>
      <c r="BX108" s="24">
        <v>0</v>
      </c>
      <c r="BY108" s="24">
        <v>0</v>
      </c>
      <c r="BZ108" s="24">
        <v>0</v>
      </c>
      <c r="CA108" s="24">
        <v>0</v>
      </c>
      <c r="CB108" s="24">
        <v>180.04</v>
      </c>
      <c r="CD108" s="24">
        <v>0</v>
      </c>
      <c r="CF108" s="24">
        <v>0</v>
      </c>
      <c r="CG108" s="24">
        <v>0</v>
      </c>
      <c r="CH108" s="24">
        <v>0</v>
      </c>
      <c r="CI108" s="24">
        <v>0</v>
      </c>
      <c r="CJ108" s="24">
        <v>0</v>
      </c>
      <c r="CK108" s="24">
        <v>0</v>
      </c>
      <c r="CL108" s="24">
        <v>0</v>
      </c>
      <c r="CM108" s="24">
        <v>0</v>
      </c>
      <c r="CN108" s="24">
        <v>0</v>
      </c>
      <c r="CO108" s="24">
        <v>4.5</v>
      </c>
      <c r="CP108" s="24">
        <v>0</v>
      </c>
    </row>
    <row r="109" spans="1:94" s="26" customFormat="1" x14ac:dyDescent="0.25">
      <c r="A109" s="26" t="str">
        <f>"-"</f>
        <v>-</v>
      </c>
      <c r="B109" s="27" t="s">
        <v>93</v>
      </c>
      <c r="C109" s="26" t="str">
        <f>"30"</f>
        <v>30</v>
      </c>
      <c r="D109" s="26">
        <v>1.98</v>
      </c>
      <c r="E109" s="26">
        <v>0</v>
      </c>
      <c r="F109" s="26">
        <v>0.2</v>
      </c>
      <c r="G109" s="26">
        <v>0.2</v>
      </c>
      <c r="H109" s="26">
        <v>14.07</v>
      </c>
      <c r="I109" s="26">
        <v>67.170299999999997</v>
      </c>
      <c r="J109" s="26">
        <v>0</v>
      </c>
      <c r="K109" s="26">
        <v>0</v>
      </c>
      <c r="L109" s="26">
        <v>0</v>
      </c>
      <c r="M109" s="26">
        <v>0</v>
      </c>
      <c r="N109" s="26">
        <v>0.33</v>
      </c>
      <c r="O109" s="26">
        <v>13.68</v>
      </c>
      <c r="P109" s="26">
        <v>0.06</v>
      </c>
      <c r="Q109" s="26">
        <v>0</v>
      </c>
      <c r="R109" s="26">
        <v>0</v>
      </c>
      <c r="S109" s="26">
        <v>0</v>
      </c>
      <c r="T109" s="26">
        <v>0.54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  <c r="AE109" s="26">
        <v>0</v>
      </c>
      <c r="AF109" s="26"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6">
        <v>0</v>
      </c>
      <c r="AM109" s="26">
        <v>152.69</v>
      </c>
      <c r="AN109" s="26">
        <v>50.63</v>
      </c>
      <c r="AO109" s="26">
        <v>30.02</v>
      </c>
      <c r="AP109" s="26">
        <v>60.03</v>
      </c>
      <c r="AQ109" s="26">
        <v>22.71</v>
      </c>
      <c r="AR109" s="26">
        <v>108.58</v>
      </c>
      <c r="AS109" s="26">
        <v>67.34</v>
      </c>
      <c r="AT109" s="26">
        <v>93.96</v>
      </c>
      <c r="AU109" s="26">
        <v>77.52</v>
      </c>
      <c r="AV109" s="26">
        <v>40.72</v>
      </c>
      <c r="AW109" s="26">
        <v>72.040000000000006</v>
      </c>
      <c r="AX109" s="26">
        <v>602.39</v>
      </c>
      <c r="AY109" s="26">
        <v>0</v>
      </c>
      <c r="AZ109" s="26">
        <v>196.27</v>
      </c>
      <c r="BA109" s="26">
        <v>85.35</v>
      </c>
      <c r="BB109" s="26">
        <v>56.64</v>
      </c>
      <c r="BC109" s="26">
        <v>44.89</v>
      </c>
      <c r="BD109" s="26">
        <v>0</v>
      </c>
      <c r="BE109" s="26">
        <v>0</v>
      </c>
      <c r="BF109" s="26">
        <v>0</v>
      </c>
      <c r="BG109" s="26">
        <v>0</v>
      </c>
      <c r="BH109" s="26">
        <v>0</v>
      </c>
      <c r="BI109" s="26">
        <v>0</v>
      </c>
      <c r="BJ109" s="26">
        <v>0</v>
      </c>
      <c r="BK109" s="26">
        <v>0.02</v>
      </c>
      <c r="BL109" s="26">
        <v>0</v>
      </c>
      <c r="BM109" s="26">
        <v>0</v>
      </c>
      <c r="BN109" s="26">
        <v>0</v>
      </c>
      <c r="BO109" s="26">
        <v>0</v>
      </c>
      <c r="BP109" s="26">
        <v>0</v>
      </c>
      <c r="BQ109" s="26">
        <v>0</v>
      </c>
      <c r="BR109" s="26">
        <v>0</v>
      </c>
      <c r="BS109" s="26">
        <v>0.02</v>
      </c>
      <c r="BT109" s="26">
        <v>0</v>
      </c>
      <c r="BU109" s="26">
        <v>0</v>
      </c>
      <c r="BV109" s="26">
        <v>0.08</v>
      </c>
      <c r="BW109" s="26">
        <v>0</v>
      </c>
      <c r="BX109" s="26">
        <v>0</v>
      </c>
      <c r="BY109" s="26">
        <v>0</v>
      </c>
      <c r="BZ109" s="26">
        <v>0</v>
      </c>
      <c r="CA109" s="26">
        <v>0</v>
      </c>
      <c r="CB109" s="26">
        <v>11.73</v>
      </c>
      <c r="CD109" s="26">
        <v>0</v>
      </c>
      <c r="CF109" s="26">
        <v>0</v>
      </c>
      <c r="CG109" s="26">
        <v>0</v>
      </c>
      <c r="CH109" s="26">
        <v>0</v>
      </c>
      <c r="CI109" s="26">
        <v>0</v>
      </c>
      <c r="CJ109" s="26">
        <v>0</v>
      </c>
      <c r="CK109" s="26">
        <v>0</v>
      </c>
      <c r="CL109" s="26">
        <v>0</v>
      </c>
      <c r="CM109" s="26">
        <v>0</v>
      </c>
      <c r="CN109" s="26">
        <v>0</v>
      </c>
      <c r="CO109" s="26">
        <v>0</v>
      </c>
      <c r="CP109" s="26">
        <v>0</v>
      </c>
    </row>
    <row r="110" spans="1:94" s="30" customFormat="1" x14ac:dyDescent="0.25">
      <c r="B110" s="31" t="s">
        <v>95</v>
      </c>
      <c r="D110" s="30">
        <v>16.059999999999999</v>
      </c>
      <c r="E110" s="30">
        <v>12.1</v>
      </c>
      <c r="F110" s="30">
        <v>12.44</v>
      </c>
      <c r="G110" s="30">
        <v>1.78</v>
      </c>
      <c r="H110" s="30">
        <v>58.04</v>
      </c>
      <c r="I110" s="30">
        <v>406.74</v>
      </c>
      <c r="J110" s="30">
        <v>7.67</v>
      </c>
      <c r="K110" s="30">
        <v>0.76</v>
      </c>
      <c r="L110" s="30">
        <v>0.52</v>
      </c>
      <c r="M110" s="30">
        <v>0</v>
      </c>
      <c r="N110" s="30">
        <v>24.47</v>
      </c>
      <c r="O110" s="30">
        <v>32.57</v>
      </c>
      <c r="P110" s="30">
        <v>0.99</v>
      </c>
      <c r="Q110" s="30">
        <v>0</v>
      </c>
      <c r="R110" s="30">
        <v>0</v>
      </c>
      <c r="S110" s="30">
        <v>0.69</v>
      </c>
      <c r="T110" s="30">
        <v>3.51</v>
      </c>
      <c r="U110" s="30">
        <v>573.35</v>
      </c>
      <c r="V110" s="30">
        <v>255.27</v>
      </c>
      <c r="W110" s="30">
        <v>215.05</v>
      </c>
      <c r="X110" s="30">
        <v>40.39</v>
      </c>
      <c r="Y110" s="30">
        <v>238.89</v>
      </c>
      <c r="Z110" s="30">
        <v>0.82</v>
      </c>
      <c r="AA110" s="30">
        <v>46.07</v>
      </c>
      <c r="AB110" s="30">
        <v>37.28</v>
      </c>
      <c r="AC110" s="30">
        <v>81.92</v>
      </c>
      <c r="AD110" s="30">
        <v>0.77</v>
      </c>
      <c r="AE110" s="30">
        <v>0.1</v>
      </c>
      <c r="AF110" s="30">
        <v>0.28000000000000003</v>
      </c>
      <c r="AG110" s="30">
        <v>0.63</v>
      </c>
      <c r="AH110" s="30">
        <v>3.96</v>
      </c>
      <c r="AI110" s="30">
        <v>0.72</v>
      </c>
      <c r="AJ110" s="30">
        <v>0</v>
      </c>
      <c r="AK110" s="30">
        <v>203.56</v>
      </c>
      <c r="AL110" s="30">
        <v>198.09</v>
      </c>
      <c r="AM110" s="30">
        <v>772.64</v>
      </c>
      <c r="AN110" s="30">
        <v>413.57</v>
      </c>
      <c r="AO110" s="30">
        <v>185.23</v>
      </c>
      <c r="AP110" s="30">
        <v>316.33999999999997</v>
      </c>
      <c r="AQ110" s="30">
        <v>116.09</v>
      </c>
      <c r="AR110" s="30">
        <v>426.43</v>
      </c>
      <c r="AS110" s="30">
        <v>284.52999999999997</v>
      </c>
      <c r="AT110" s="30">
        <v>266.52</v>
      </c>
      <c r="AU110" s="30">
        <v>312.44</v>
      </c>
      <c r="AV110" s="30">
        <v>124.67</v>
      </c>
      <c r="AW110" s="30">
        <v>184.28</v>
      </c>
      <c r="AX110" s="30">
        <v>1316.05</v>
      </c>
      <c r="AY110" s="30">
        <v>0.26</v>
      </c>
      <c r="AZ110" s="30">
        <v>450.73</v>
      </c>
      <c r="BA110" s="30">
        <v>284.83999999999997</v>
      </c>
      <c r="BB110" s="30">
        <v>371.18</v>
      </c>
      <c r="BC110" s="30">
        <v>128.5</v>
      </c>
      <c r="BD110" s="30">
        <v>0.12</v>
      </c>
      <c r="BE110" s="30">
        <v>0.05</v>
      </c>
      <c r="BF110" s="30">
        <v>0.03</v>
      </c>
      <c r="BG110" s="30">
        <v>7.0000000000000007E-2</v>
      </c>
      <c r="BH110" s="30">
        <v>0.08</v>
      </c>
      <c r="BI110" s="30">
        <v>0.35</v>
      </c>
      <c r="BJ110" s="30">
        <v>0</v>
      </c>
      <c r="BK110" s="30">
        <v>1.1000000000000001</v>
      </c>
      <c r="BL110" s="30">
        <v>0</v>
      </c>
      <c r="BM110" s="30">
        <v>0.35</v>
      </c>
      <c r="BN110" s="30">
        <v>0</v>
      </c>
      <c r="BO110" s="30">
        <v>0.01</v>
      </c>
      <c r="BP110" s="30">
        <v>0</v>
      </c>
      <c r="BQ110" s="30">
        <v>7.0000000000000007E-2</v>
      </c>
      <c r="BR110" s="30">
        <v>0.11</v>
      </c>
      <c r="BS110" s="30">
        <v>1.36</v>
      </c>
      <c r="BT110" s="30">
        <v>0</v>
      </c>
      <c r="BU110" s="30">
        <v>0</v>
      </c>
      <c r="BV110" s="30">
        <v>0.99</v>
      </c>
      <c r="BW110" s="30">
        <v>0.02</v>
      </c>
      <c r="BX110" s="30">
        <v>0.01</v>
      </c>
      <c r="BY110" s="30">
        <v>0</v>
      </c>
      <c r="BZ110" s="30">
        <v>0</v>
      </c>
      <c r="CA110" s="30">
        <v>0</v>
      </c>
      <c r="CB110" s="30">
        <v>392.96</v>
      </c>
      <c r="CC110" s="30">
        <f>$I$110/$I$120*100</f>
        <v>33.122419563677227</v>
      </c>
      <c r="CD110" s="30">
        <v>52.28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13.5</v>
      </c>
      <c r="CP110" s="30">
        <v>1.25</v>
      </c>
    </row>
    <row r="111" spans="1:94" x14ac:dyDescent="0.25">
      <c r="B111" s="23" t="s">
        <v>96</v>
      </c>
    </row>
    <row r="112" spans="1:94" s="24" customFormat="1" x14ac:dyDescent="0.25">
      <c r="A112" s="24" t="str">
        <f>"34/2"</f>
        <v>34/2</v>
      </c>
      <c r="B112" s="25" t="s">
        <v>140</v>
      </c>
      <c r="C112" s="24" t="str">
        <f>"200"</f>
        <v>200</v>
      </c>
      <c r="D112" s="24">
        <v>7.89</v>
      </c>
      <c r="E112" s="24">
        <v>6.66</v>
      </c>
      <c r="F112" s="24">
        <v>3.91</v>
      </c>
      <c r="G112" s="24">
        <v>0.24</v>
      </c>
      <c r="H112" s="24">
        <v>12</v>
      </c>
      <c r="I112" s="24">
        <v>113.30568</v>
      </c>
      <c r="J112" s="24">
        <v>1.59</v>
      </c>
      <c r="K112" s="24">
        <v>0.05</v>
      </c>
      <c r="L112" s="24">
        <v>0</v>
      </c>
      <c r="M112" s="24">
        <v>0</v>
      </c>
      <c r="N112" s="24">
        <v>1.78</v>
      </c>
      <c r="O112" s="24">
        <v>9.01</v>
      </c>
      <c r="P112" s="24">
        <v>1.2</v>
      </c>
      <c r="Q112" s="24">
        <v>0</v>
      </c>
      <c r="R112" s="24">
        <v>0</v>
      </c>
      <c r="S112" s="24">
        <v>0.14000000000000001</v>
      </c>
      <c r="T112" s="24">
        <v>1.64</v>
      </c>
      <c r="U112" s="24">
        <v>73.55</v>
      </c>
      <c r="V112" s="24">
        <v>241.58</v>
      </c>
      <c r="W112" s="24">
        <v>12.33</v>
      </c>
      <c r="X112" s="24">
        <v>10.55</v>
      </c>
      <c r="Y112" s="24">
        <v>68.87</v>
      </c>
      <c r="Z112" s="24">
        <v>0.65</v>
      </c>
      <c r="AA112" s="24">
        <v>13.26</v>
      </c>
      <c r="AB112" s="24">
        <v>19.2</v>
      </c>
      <c r="AC112" s="24">
        <v>23.4</v>
      </c>
      <c r="AD112" s="24">
        <v>0.65</v>
      </c>
      <c r="AE112" s="24">
        <v>0.08</v>
      </c>
      <c r="AF112" s="24">
        <v>0.06</v>
      </c>
      <c r="AG112" s="24">
        <v>1.7</v>
      </c>
      <c r="AH112" s="24">
        <v>4.0599999999999996</v>
      </c>
      <c r="AI112" s="24">
        <v>1.35</v>
      </c>
      <c r="AJ112" s="24">
        <v>0</v>
      </c>
      <c r="AK112" s="24">
        <v>399.1</v>
      </c>
      <c r="AL112" s="24">
        <v>304.47000000000003</v>
      </c>
      <c r="AM112" s="24">
        <v>583.33000000000004</v>
      </c>
      <c r="AN112" s="24">
        <v>686.56</v>
      </c>
      <c r="AO112" s="24">
        <v>182.35</v>
      </c>
      <c r="AP112" s="24">
        <v>388.74</v>
      </c>
      <c r="AQ112" s="24">
        <v>81.39</v>
      </c>
      <c r="AR112" s="24">
        <v>23.05</v>
      </c>
      <c r="AS112" s="24">
        <v>32.1</v>
      </c>
      <c r="AT112" s="24">
        <v>86.98</v>
      </c>
      <c r="AU112" s="24">
        <v>39.04</v>
      </c>
      <c r="AV112" s="24">
        <v>292.48</v>
      </c>
      <c r="AW112" s="24">
        <v>22.66</v>
      </c>
      <c r="AX112" s="24">
        <v>121.89</v>
      </c>
      <c r="AY112" s="24">
        <v>0</v>
      </c>
      <c r="AZ112" s="24">
        <v>17.239999999999998</v>
      </c>
      <c r="BA112" s="24">
        <v>15.75</v>
      </c>
      <c r="BB112" s="24">
        <v>17.3</v>
      </c>
      <c r="BC112" s="24">
        <v>7.3</v>
      </c>
      <c r="BD112" s="24">
        <v>0.06</v>
      </c>
      <c r="BE112" s="24">
        <v>0.03</v>
      </c>
      <c r="BF112" s="24">
        <v>0.01</v>
      </c>
      <c r="BG112" s="24">
        <v>0.03</v>
      </c>
      <c r="BH112" s="24">
        <v>0.04</v>
      </c>
      <c r="BI112" s="24">
        <v>0.17</v>
      </c>
      <c r="BJ112" s="24">
        <v>0</v>
      </c>
      <c r="BK112" s="24">
        <v>0.52</v>
      </c>
      <c r="BL112" s="24">
        <v>0</v>
      </c>
      <c r="BM112" s="24">
        <v>0.16</v>
      </c>
      <c r="BN112" s="24">
        <v>0</v>
      </c>
      <c r="BO112" s="24">
        <v>0</v>
      </c>
      <c r="BP112" s="24">
        <v>0</v>
      </c>
      <c r="BQ112" s="24">
        <v>0.03</v>
      </c>
      <c r="BR112" s="24">
        <v>0.05</v>
      </c>
      <c r="BS112" s="24">
        <v>0.48</v>
      </c>
      <c r="BT112" s="24">
        <v>0</v>
      </c>
      <c r="BU112" s="24">
        <v>0</v>
      </c>
      <c r="BV112" s="24">
        <v>7.0000000000000007E-2</v>
      </c>
      <c r="BW112" s="24">
        <v>0</v>
      </c>
      <c r="BX112" s="24">
        <v>0</v>
      </c>
      <c r="BY112" s="24">
        <v>0</v>
      </c>
      <c r="BZ112" s="24">
        <v>0</v>
      </c>
      <c r="CA112" s="24">
        <v>0</v>
      </c>
      <c r="CB112" s="24">
        <v>223.93</v>
      </c>
      <c r="CD112" s="24">
        <v>16.46</v>
      </c>
      <c r="CF112" s="24">
        <v>0</v>
      </c>
      <c r="CG112" s="24">
        <v>0</v>
      </c>
      <c r="CH112" s="24">
        <v>0</v>
      </c>
      <c r="CI112" s="24">
        <v>0</v>
      </c>
      <c r="CJ112" s="24">
        <v>0</v>
      </c>
      <c r="CK112" s="24">
        <v>0</v>
      </c>
      <c r="CL112" s="24">
        <v>0</v>
      </c>
      <c r="CM112" s="24">
        <v>0</v>
      </c>
      <c r="CN112" s="24">
        <v>0</v>
      </c>
      <c r="CO112" s="24">
        <v>0</v>
      </c>
      <c r="CP112" s="24">
        <v>0.4</v>
      </c>
    </row>
    <row r="113" spans="1:94" s="24" customFormat="1" ht="31.5" x14ac:dyDescent="0.25">
      <c r="A113" s="24" t="str">
        <f>"5/9"</f>
        <v>5/9</v>
      </c>
      <c r="B113" s="25" t="s">
        <v>141</v>
      </c>
      <c r="C113" s="24" t="str">
        <f>"100"</f>
        <v>100</v>
      </c>
      <c r="D113" s="24">
        <v>12.51</v>
      </c>
      <c r="E113" s="24">
        <v>10.74</v>
      </c>
      <c r="F113" s="24">
        <v>20.75</v>
      </c>
      <c r="G113" s="24">
        <v>1.63</v>
      </c>
      <c r="H113" s="24">
        <v>11.89</v>
      </c>
      <c r="I113" s="24">
        <v>284.53766999999993</v>
      </c>
      <c r="J113" s="24">
        <v>9.49</v>
      </c>
      <c r="K113" s="24">
        <v>1.3</v>
      </c>
      <c r="L113" s="24">
        <v>0</v>
      </c>
      <c r="M113" s="24">
        <v>0</v>
      </c>
      <c r="N113" s="24">
        <v>1.41</v>
      </c>
      <c r="O113" s="24">
        <v>10.16</v>
      </c>
      <c r="P113" s="24">
        <v>0.33</v>
      </c>
      <c r="Q113" s="24">
        <v>0</v>
      </c>
      <c r="R113" s="24">
        <v>0</v>
      </c>
      <c r="S113" s="24">
        <v>0.03</v>
      </c>
      <c r="T113" s="24">
        <v>1.62</v>
      </c>
      <c r="U113" s="24">
        <v>376.38</v>
      </c>
      <c r="V113" s="24">
        <v>220.46</v>
      </c>
      <c r="W113" s="24">
        <v>34.83</v>
      </c>
      <c r="X113" s="24">
        <v>21.39</v>
      </c>
      <c r="Y113" s="24">
        <v>129.47</v>
      </c>
      <c r="Z113" s="24">
        <v>1.36</v>
      </c>
      <c r="AA113" s="24">
        <v>4</v>
      </c>
      <c r="AB113" s="24">
        <v>2.5</v>
      </c>
      <c r="AC113" s="24">
        <v>5.5</v>
      </c>
      <c r="AD113" s="24">
        <v>1.25</v>
      </c>
      <c r="AE113" s="24">
        <v>0.36</v>
      </c>
      <c r="AF113" s="24">
        <v>0.13</v>
      </c>
      <c r="AG113" s="24">
        <v>1.83</v>
      </c>
      <c r="AH113" s="24">
        <v>4.66</v>
      </c>
      <c r="AI113" s="24">
        <v>7.0000000000000007E-2</v>
      </c>
      <c r="AJ113" s="24">
        <v>0</v>
      </c>
      <c r="AK113" s="24">
        <v>642.29</v>
      </c>
      <c r="AL113" s="24">
        <v>556.1</v>
      </c>
      <c r="AM113" s="24">
        <v>923.71</v>
      </c>
      <c r="AN113" s="24">
        <v>957.77</v>
      </c>
      <c r="AO113" s="24">
        <v>278.27999999999997</v>
      </c>
      <c r="AP113" s="24">
        <v>531.13</v>
      </c>
      <c r="AQ113" s="24">
        <v>159.79</v>
      </c>
      <c r="AR113" s="24">
        <v>515.83000000000004</v>
      </c>
      <c r="AS113" s="24">
        <v>588.91999999999996</v>
      </c>
      <c r="AT113" s="24">
        <v>681.4</v>
      </c>
      <c r="AU113" s="24">
        <v>981.66</v>
      </c>
      <c r="AV113" s="24">
        <v>431.85</v>
      </c>
      <c r="AW113" s="24">
        <v>537.26</v>
      </c>
      <c r="AX113" s="24">
        <v>1970.87</v>
      </c>
      <c r="AY113" s="24">
        <v>119.51</v>
      </c>
      <c r="AZ113" s="24">
        <v>589.72</v>
      </c>
      <c r="BA113" s="24">
        <v>487.17</v>
      </c>
      <c r="BB113" s="24">
        <v>447.46</v>
      </c>
      <c r="BC113" s="24">
        <v>165.19</v>
      </c>
      <c r="BD113" s="24">
        <v>0</v>
      </c>
      <c r="BE113" s="24">
        <v>0</v>
      </c>
      <c r="BF113" s="24">
        <v>0</v>
      </c>
      <c r="BG113" s="24">
        <v>0</v>
      </c>
      <c r="BH113" s="24">
        <v>0</v>
      </c>
      <c r="BI113" s="24">
        <v>0</v>
      </c>
      <c r="BJ113" s="24">
        <v>0</v>
      </c>
      <c r="BK113" s="24">
        <v>0.11</v>
      </c>
      <c r="BL113" s="24">
        <v>0</v>
      </c>
      <c r="BM113" s="24">
        <v>0.06</v>
      </c>
      <c r="BN113" s="24">
        <v>0</v>
      </c>
      <c r="BO113" s="24">
        <v>0.01</v>
      </c>
      <c r="BP113" s="24">
        <v>0</v>
      </c>
      <c r="BQ113" s="24">
        <v>0</v>
      </c>
      <c r="BR113" s="24">
        <v>0</v>
      </c>
      <c r="BS113" s="24">
        <v>0.37</v>
      </c>
      <c r="BT113" s="24">
        <v>0</v>
      </c>
      <c r="BU113" s="24">
        <v>0</v>
      </c>
      <c r="BV113" s="24">
        <v>0.94</v>
      </c>
      <c r="BW113" s="24">
        <v>0</v>
      </c>
      <c r="BX113" s="24">
        <v>0</v>
      </c>
      <c r="BY113" s="24">
        <v>0</v>
      </c>
      <c r="BZ113" s="24">
        <v>0</v>
      </c>
      <c r="CA113" s="24">
        <v>0</v>
      </c>
      <c r="CB113" s="24">
        <v>66.42</v>
      </c>
      <c r="CD113" s="24">
        <v>4.42</v>
      </c>
      <c r="CF113" s="24">
        <v>0</v>
      </c>
      <c r="CG113" s="24">
        <v>0</v>
      </c>
      <c r="CH113" s="24">
        <v>0</v>
      </c>
      <c r="CI113" s="24">
        <v>0</v>
      </c>
      <c r="CJ113" s="24">
        <v>0</v>
      </c>
      <c r="CK113" s="24">
        <v>0</v>
      </c>
      <c r="CL113" s="24">
        <v>0</v>
      </c>
      <c r="CM113" s="24">
        <v>0</v>
      </c>
      <c r="CN113" s="24">
        <v>0</v>
      </c>
      <c r="CO113" s="24">
        <v>0</v>
      </c>
      <c r="CP113" s="24">
        <v>0.5</v>
      </c>
    </row>
    <row r="114" spans="1:94" s="24" customFormat="1" x14ac:dyDescent="0.25">
      <c r="A114" s="24" t="str">
        <f>"11/3"</f>
        <v>11/3</v>
      </c>
      <c r="B114" s="25" t="s">
        <v>115</v>
      </c>
      <c r="C114" s="24" t="str">
        <f>"180"</f>
        <v>180</v>
      </c>
      <c r="D114" s="24">
        <v>4.2</v>
      </c>
      <c r="E114" s="24">
        <v>0</v>
      </c>
      <c r="F114" s="24">
        <v>3.42</v>
      </c>
      <c r="G114" s="24">
        <v>3.89</v>
      </c>
      <c r="H114" s="24">
        <v>20.83</v>
      </c>
      <c r="I114" s="24">
        <v>121.33900680000009</v>
      </c>
      <c r="J114" s="24">
        <v>0.46</v>
      </c>
      <c r="K114" s="24">
        <v>2.34</v>
      </c>
      <c r="L114" s="24">
        <v>0</v>
      </c>
      <c r="M114" s="24">
        <v>0</v>
      </c>
      <c r="N114" s="24">
        <v>13.82</v>
      </c>
      <c r="O114" s="24">
        <v>2.4500000000000002</v>
      </c>
      <c r="P114" s="24">
        <v>4.55</v>
      </c>
      <c r="Q114" s="24">
        <v>0</v>
      </c>
      <c r="R114" s="24">
        <v>0</v>
      </c>
      <c r="S114" s="24">
        <v>0.69</v>
      </c>
      <c r="T114" s="24">
        <v>2.2000000000000002</v>
      </c>
      <c r="U114" s="24">
        <v>205.12</v>
      </c>
      <c r="V114" s="24">
        <v>592.72</v>
      </c>
      <c r="W114" s="24">
        <v>95.84</v>
      </c>
      <c r="X114" s="24">
        <v>36.4</v>
      </c>
      <c r="Y114" s="24">
        <v>72.739999999999995</v>
      </c>
      <c r="Z114" s="24">
        <v>1.32</v>
      </c>
      <c r="AA114" s="24">
        <v>0</v>
      </c>
      <c r="AB114" s="24">
        <v>1760.64</v>
      </c>
      <c r="AC114" s="24">
        <v>366.12</v>
      </c>
      <c r="AD114" s="24">
        <v>1.94</v>
      </c>
      <c r="AE114" s="24">
        <v>0.06</v>
      </c>
      <c r="AF114" s="24">
        <v>0.08</v>
      </c>
      <c r="AG114" s="24">
        <v>1.34</v>
      </c>
      <c r="AH114" s="24">
        <v>2.2000000000000002</v>
      </c>
      <c r="AI114" s="24">
        <v>37.56</v>
      </c>
      <c r="AJ114" s="24">
        <v>0</v>
      </c>
      <c r="AK114" s="24">
        <v>0</v>
      </c>
      <c r="AL114" s="24">
        <v>0</v>
      </c>
      <c r="AM114" s="24">
        <v>157.44999999999999</v>
      </c>
      <c r="AN114" s="24">
        <v>131.87</v>
      </c>
      <c r="AO114" s="24">
        <v>48.89</v>
      </c>
      <c r="AP114" s="24">
        <v>102.23</v>
      </c>
      <c r="AQ114" s="24">
        <v>23.92</v>
      </c>
      <c r="AR114" s="24">
        <v>129.55000000000001</v>
      </c>
      <c r="AS114" s="24">
        <v>155.44</v>
      </c>
      <c r="AT114" s="24">
        <v>183.49</v>
      </c>
      <c r="AU114" s="24">
        <v>364.18</v>
      </c>
      <c r="AV114" s="24">
        <v>62.85</v>
      </c>
      <c r="AW114" s="24">
        <v>106.88</v>
      </c>
      <c r="AX114" s="24">
        <v>671.35</v>
      </c>
      <c r="AY114" s="24">
        <v>0</v>
      </c>
      <c r="AZ114" s="24">
        <v>151.04</v>
      </c>
      <c r="BA114" s="24">
        <v>135.65</v>
      </c>
      <c r="BB114" s="24">
        <v>107.39</v>
      </c>
      <c r="BC114" s="24">
        <v>47.15</v>
      </c>
      <c r="BD114" s="24">
        <v>0</v>
      </c>
      <c r="BE114" s="24">
        <v>0</v>
      </c>
      <c r="BF114" s="24">
        <v>0</v>
      </c>
      <c r="BG114" s="24">
        <v>0</v>
      </c>
      <c r="BH114" s="24">
        <v>0</v>
      </c>
      <c r="BI114" s="24">
        <v>0</v>
      </c>
      <c r="BJ114" s="24">
        <v>0</v>
      </c>
      <c r="BK114" s="24">
        <v>0.2</v>
      </c>
      <c r="BL114" s="24">
        <v>0</v>
      </c>
      <c r="BM114" s="24">
        <v>0.13</v>
      </c>
      <c r="BN114" s="24">
        <v>0.01</v>
      </c>
      <c r="BO114" s="24">
        <v>0.02</v>
      </c>
      <c r="BP114" s="24">
        <v>0</v>
      </c>
      <c r="BQ114" s="24">
        <v>0</v>
      </c>
      <c r="BR114" s="24">
        <v>0</v>
      </c>
      <c r="BS114" s="24">
        <v>0.76</v>
      </c>
      <c r="BT114" s="24">
        <v>0</v>
      </c>
      <c r="BU114" s="24">
        <v>0</v>
      </c>
      <c r="BV114" s="24">
        <v>2.15</v>
      </c>
      <c r="BW114" s="24">
        <v>0</v>
      </c>
      <c r="BX114" s="24">
        <v>0</v>
      </c>
      <c r="BY114" s="24">
        <v>0</v>
      </c>
      <c r="BZ114" s="24">
        <v>0</v>
      </c>
      <c r="CA114" s="24">
        <v>0</v>
      </c>
      <c r="CB114" s="24">
        <v>253.09</v>
      </c>
      <c r="CD114" s="24">
        <v>293.44</v>
      </c>
      <c r="CF114" s="24">
        <v>0</v>
      </c>
      <c r="CG114" s="24">
        <v>0</v>
      </c>
      <c r="CH114" s="24">
        <v>0</v>
      </c>
      <c r="CI114" s="24">
        <v>0</v>
      </c>
      <c r="CJ114" s="24">
        <v>0</v>
      </c>
      <c r="CK114" s="24">
        <v>0</v>
      </c>
      <c r="CL114" s="24">
        <v>0</v>
      </c>
      <c r="CM114" s="24">
        <v>0</v>
      </c>
      <c r="CN114" s="24">
        <v>0</v>
      </c>
      <c r="CO114" s="24">
        <v>3.6</v>
      </c>
      <c r="CP114" s="24">
        <v>0.45</v>
      </c>
    </row>
    <row r="115" spans="1:94" s="24" customFormat="1" x14ac:dyDescent="0.25">
      <c r="A115" s="24" t="str">
        <f>"-"</f>
        <v>-</v>
      </c>
      <c r="B115" s="25" t="s">
        <v>93</v>
      </c>
      <c r="C115" s="24" t="str">
        <f>"40"</f>
        <v>40</v>
      </c>
      <c r="D115" s="24">
        <v>2.64</v>
      </c>
      <c r="E115" s="24">
        <v>0</v>
      </c>
      <c r="F115" s="24">
        <v>0.26</v>
      </c>
      <c r="G115" s="24">
        <v>0.26</v>
      </c>
      <c r="H115" s="24">
        <v>18.760000000000002</v>
      </c>
      <c r="I115" s="24">
        <v>89.560399999999987</v>
      </c>
      <c r="J115" s="24">
        <v>0</v>
      </c>
      <c r="K115" s="24">
        <v>0</v>
      </c>
      <c r="L115" s="24">
        <v>0</v>
      </c>
      <c r="M115" s="24">
        <v>0</v>
      </c>
      <c r="N115" s="24">
        <v>0.44</v>
      </c>
      <c r="O115" s="24">
        <v>18.239999999999998</v>
      </c>
      <c r="P115" s="24">
        <v>0.08</v>
      </c>
      <c r="Q115" s="24">
        <v>0</v>
      </c>
      <c r="R115" s="24">
        <v>0</v>
      </c>
      <c r="S115" s="24">
        <v>0</v>
      </c>
      <c r="T115" s="24">
        <v>0.72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4">
        <v>0</v>
      </c>
      <c r="AG115" s="24">
        <v>0</v>
      </c>
      <c r="AH115" s="24">
        <v>0</v>
      </c>
      <c r="AI115" s="24">
        <v>0</v>
      </c>
      <c r="AJ115" s="24">
        <v>0</v>
      </c>
      <c r="AK115" s="24">
        <v>0</v>
      </c>
      <c r="AL115" s="24">
        <v>0</v>
      </c>
      <c r="AM115" s="24">
        <v>203.58</v>
      </c>
      <c r="AN115" s="24">
        <v>67.510000000000005</v>
      </c>
      <c r="AO115" s="24">
        <v>40.020000000000003</v>
      </c>
      <c r="AP115" s="24">
        <v>80.040000000000006</v>
      </c>
      <c r="AQ115" s="24">
        <v>30.28</v>
      </c>
      <c r="AR115" s="24">
        <v>144.77000000000001</v>
      </c>
      <c r="AS115" s="24">
        <v>89.78</v>
      </c>
      <c r="AT115" s="24">
        <v>125.28</v>
      </c>
      <c r="AU115" s="24">
        <v>103.36</v>
      </c>
      <c r="AV115" s="24">
        <v>54.29</v>
      </c>
      <c r="AW115" s="24">
        <v>96.05</v>
      </c>
      <c r="AX115" s="24">
        <v>803.18</v>
      </c>
      <c r="AY115" s="24">
        <v>0</v>
      </c>
      <c r="AZ115" s="24">
        <v>261.7</v>
      </c>
      <c r="BA115" s="24">
        <v>113.8</v>
      </c>
      <c r="BB115" s="24">
        <v>75.52</v>
      </c>
      <c r="BC115" s="24">
        <v>59.86</v>
      </c>
      <c r="BD115" s="24">
        <v>0</v>
      </c>
      <c r="BE115" s="24">
        <v>0</v>
      </c>
      <c r="BF115" s="24">
        <v>0</v>
      </c>
      <c r="BG115" s="24">
        <v>0</v>
      </c>
      <c r="BH115" s="24">
        <v>0</v>
      </c>
      <c r="BI115" s="24">
        <v>0</v>
      </c>
      <c r="BJ115" s="24">
        <v>0</v>
      </c>
      <c r="BK115" s="24">
        <v>0.03</v>
      </c>
      <c r="BL115" s="24">
        <v>0</v>
      </c>
      <c r="BM115" s="24">
        <v>0</v>
      </c>
      <c r="BN115" s="24">
        <v>0</v>
      </c>
      <c r="BO115" s="24">
        <v>0</v>
      </c>
      <c r="BP115" s="24">
        <v>0</v>
      </c>
      <c r="BQ115" s="24">
        <v>0</v>
      </c>
      <c r="BR115" s="24">
        <v>0</v>
      </c>
      <c r="BS115" s="24">
        <v>0.03</v>
      </c>
      <c r="BT115" s="24">
        <v>0</v>
      </c>
      <c r="BU115" s="24">
        <v>0</v>
      </c>
      <c r="BV115" s="24">
        <v>0.11</v>
      </c>
      <c r="BW115" s="24">
        <v>0.01</v>
      </c>
      <c r="BX115" s="24">
        <v>0</v>
      </c>
      <c r="BY115" s="24">
        <v>0</v>
      </c>
      <c r="BZ115" s="24">
        <v>0</v>
      </c>
      <c r="CA115" s="24">
        <v>0</v>
      </c>
      <c r="CB115" s="24">
        <v>15.64</v>
      </c>
      <c r="CD115" s="24">
        <v>0</v>
      </c>
      <c r="CF115" s="24">
        <v>0</v>
      </c>
      <c r="CG115" s="24">
        <v>0</v>
      </c>
      <c r="CH115" s="24">
        <v>0</v>
      </c>
      <c r="CI115" s="24">
        <v>0</v>
      </c>
      <c r="CJ115" s="24">
        <v>0</v>
      </c>
      <c r="CK115" s="24">
        <v>0</v>
      </c>
      <c r="CL115" s="24">
        <v>0</v>
      </c>
      <c r="CM115" s="24">
        <v>0</v>
      </c>
      <c r="CN115" s="24">
        <v>0</v>
      </c>
      <c r="CO115" s="24">
        <v>0</v>
      </c>
      <c r="CP115" s="24">
        <v>0</v>
      </c>
    </row>
    <row r="116" spans="1:94" s="24" customFormat="1" x14ac:dyDescent="0.25">
      <c r="A116" s="24" t="str">
        <f>"-"</f>
        <v>-</v>
      </c>
      <c r="B116" s="25" t="s">
        <v>103</v>
      </c>
      <c r="C116" s="24" t="str">
        <f>"40"</f>
        <v>40</v>
      </c>
      <c r="D116" s="24">
        <v>2.64</v>
      </c>
      <c r="E116" s="24">
        <v>0</v>
      </c>
      <c r="F116" s="24">
        <v>0.48</v>
      </c>
      <c r="G116" s="24">
        <v>0.48</v>
      </c>
      <c r="H116" s="24">
        <v>16.68</v>
      </c>
      <c r="I116" s="24">
        <v>77.352000000000004</v>
      </c>
      <c r="J116" s="24">
        <v>0.08</v>
      </c>
      <c r="K116" s="24">
        <v>0</v>
      </c>
      <c r="L116" s="24">
        <v>0</v>
      </c>
      <c r="M116" s="24">
        <v>0</v>
      </c>
      <c r="N116" s="24">
        <v>0.48</v>
      </c>
      <c r="O116" s="24">
        <v>12.88</v>
      </c>
      <c r="P116" s="24">
        <v>3.32</v>
      </c>
      <c r="Q116" s="24">
        <v>0</v>
      </c>
      <c r="R116" s="24">
        <v>0</v>
      </c>
      <c r="S116" s="24">
        <v>0.4</v>
      </c>
      <c r="T116" s="24">
        <v>1</v>
      </c>
      <c r="U116" s="24">
        <v>244</v>
      </c>
      <c r="V116" s="24">
        <v>98</v>
      </c>
      <c r="W116" s="24">
        <v>14</v>
      </c>
      <c r="X116" s="24">
        <v>18.8</v>
      </c>
      <c r="Y116" s="24">
        <v>63.2</v>
      </c>
      <c r="Z116" s="24">
        <v>1.56</v>
      </c>
      <c r="AA116" s="24">
        <v>0</v>
      </c>
      <c r="AB116" s="24">
        <v>2</v>
      </c>
      <c r="AC116" s="24">
        <v>0.4</v>
      </c>
      <c r="AD116" s="24">
        <v>0.56000000000000005</v>
      </c>
      <c r="AE116" s="24">
        <v>7.0000000000000007E-2</v>
      </c>
      <c r="AF116" s="24">
        <v>0.03</v>
      </c>
      <c r="AG116" s="24">
        <v>0.28000000000000003</v>
      </c>
      <c r="AH116" s="24">
        <v>0.8</v>
      </c>
      <c r="AI116" s="24">
        <v>0</v>
      </c>
      <c r="AJ116" s="24">
        <v>0</v>
      </c>
      <c r="AK116" s="24">
        <v>0</v>
      </c>
      <c r="AL116" s="24">
        <v>0</v>
      </c>
      <c r="AM116" s="24">
        <v>170.8</v>
      </c>
      <c r="AN116" s="24">
        <v>89.2</v>
      </c>
      <c r="AO116" s="24">
        <v>37.200000000000003</v>
      </c>
      <c r="AP116" s="24">
        <v>79.2</v>
      </c>
      <c r="AQ116" s="24">
        <v>32</v>
      </c>
      <c r="AR116" s="24">
        <v>148.4</v>
      </c>
      <c r="AS116" s="24">
        <v>118.8</v>
      </c>
      <c r="AT116" s="24">
        <v>116.4</v>
      </c>
      <c r="AU116" s="24">
        <v>185.6</v>
      </c>
      <c r="AV116" s="24">
        <v>49.6</v>
      </c>
      <c r="AW116" s="24">
        <v>124</v>
      </c>
      <c r="AX116" s="24">
        <v>611.6</v>
      </c>
      <c r="AY116" s="24">
        <v>0</v>
      </c>
      <c r="AZ116" s="24">
        <v>210.4</v>
      </c>
      <c r="BA116" s="24">
        <v>116.4</v>
      </c>
      <c r="BB116" s="24">
        <v>72</v>
      </c>
      <c r="BC116" s="24">
        <v>52</v>
      </c>
      <c r="BD116" s="24">
        <v>0</v>
      </c>
      <c r="BE116" s="24">
        <v>0</v>
      </c>
      <c r="BF116" s="24">
        <v>0</v>
      </c>
      <c r="BG116" s="24">
        <v>0</v>
      </c>
      <c r="BH116" s="24">
        <v>0</v>
      </c>
      <c r="BI116" s="24">
        <v>0</v>
      </c>
      <c r="BJ116" s="24">
        <v>0</v>
      </c>
      <c r="BK116" s="24">
        <v>0.06</v>
      </c>
      <c r="BL116" s="24">
        <v>0</v>
      </c>
      <c r="BM116" s="24">
        <v>0</v>
      </c>
      <c r="BN116" s="24">
        <v>0.01</v>
      </c>
      <c r="BO116" s="24">
        <v>0</v>
      </c>
      <c r="BP116" s="24">
        <v>0</v>
      </c>
      <c r="BQ116" s="24">
        <v>0</v>
      </c>
      <c r="BR116" s="24">
        <v>0</v>
      </c>
      <c r="BS116" s="24">
        <v>0.04</v>
      </c>
      <c r="BT116" s="24">
        <v>0</v>
      </c>
      <c r="BU116" s="24">
        <v>0</v>
      </c>
      <c r="BV116" s="24">
        <v>0.19</v>
      </c>
      <c r="BW116" s="24">
        <v>0.03</v>
      </c>
      <c r="BX116" s="24">
        <v>0</v>
      </c>
      <c r="BY116" s="24">
        <v>0</v>
      </c>
      <c r="BZ116" s="24">
        <v>0</v>
      </c>
      <c r="CA116" s="24">
        <v>0</v>
      </c>
      <c r="CB116" s="24">
        <v>18.8</v>
      </c>
      <c r="CD116" s="24">
        <v>0.33</v>
      </c>
      <c r="CF116" s="24">
        <v>0</v>
      </c>
      <c r="CG116" s="24">
        <v>0</v>
      </c>
      <c r="CH116" s="24">
        <v>0</v>
      </c>
      <c r="CI116" s="24">
        <v>0</v>
      </c>
      <c r="CJ116" s="24">
        <v>0</v>
      </c>
      <c r="CK116" s="24">
        <v>0</v>
      </c>
      <c r="CL116" s="24">
        <v>0</v>
      </c>
      <c r="CM116" s="24">
        <v>0</v>
      </c>
      <c r="CN116" s="24">
        <v>0</v>
      </c>
      <c r="CO116" s="24">
        <v>0</v>
      </c>
      <c r="CP116" s="24">
        <v>0</v>
      </c>
    </row>
    <row r="117" spans="1:94" s="24" customFormat="1" x14ac:dyDescent="0.25">
      <c r="A117" s="24" t="str">
        <f>"-"</f>
        <v>-</v>
      </c>
      <c r="B117" s="25" t="s">
        <v>102</v>
      </c>
      <c r="C117" s="24" t="str">
        <f>"200"</f>
        <v>200</v>
      </c>
      <c r="D117" s="24">
        <v>1</v>
      </c>
      <c r="E117" s="24">
        <v>0</v>
      </c>
      <c r="F117" s="24">
        <v>0.2</v>
      </c>
      <c r="G117" s="24">
        <v>0</v>
      </c>
      <c r="H117" s="24">
        <v>20.6</v>
      </c>
      <c r="I117" s="24">
        <v>86.47999999999999</v>
      </c>
      <c r="J117" s="24">
        <v>0</v>
      </c>
      <c r="K117" s="24">
        <v>0</v>
      </c>
      <c r="L117" s="24">
        <v>0</v>
      </c>
      <c r="M117" s="24">
        <v>0</v>
      </c>
      <c r="N117" s="24">
        <v>19.8</v>
      </c>
      <c r="O117" s="24">
        <v>0.4</v>
      </c>
      <c r="P117" s="24">
        <v>0.4</v>
      </c>
      <c r="Q117" s="24">
        <v>0</v>
      </c>
      <c r="R117" s="24">
        <v>0</v>
      </c>
      <c r="S117" s="24">
        <v>1</v>
      </c>
      <c r="T117" s="24">
        <v>0.6</v>
      </c>
      <c r="U117" s="24">
        <v>12</v>
      </c>
      <c r="V117" s="24">
        <v>240</v>
      </c>
      <c r="W117" s="24">
        <v>14</v>
      </c>
      <c r="X117" s="24">
        <v>8</v>
      </c>
      <c r="Y117" s="24">
        <v>14</v>
      </c>
      <c r="Z117" s="24">
        <v>2.8</v>
      </c>
      <c r="AA117" s="24">
        <v>0</v>
      </c>
      <c r="AB117" s="24">
        <v>0</v>
      </c>
      <c r="AC117" s="24">
        <v>0</v>
      </c>
      <c r="AD117" s="24">
        <v>0.2</v>
      </c>
      <c r="AE117" s="24">
        <v>0.02</v>
      </c>
      <c r="AF117" s="24">
        <v>0.02</v>
      </c>
      <c r="AG117" s="24">
        <v>0.2</v>
      </c>
      <c r="AH117" s="24">
        <v>0.4</v>
      </c>
      <c r="AI117" s="24">
        <v>4</v>
      </c>
      <c r="AJ117" s="24">
        <v>0.4</v>
      </c>
      <c r="AK117" s="24">
        <v>0</v>
      </c>
      <c r="AL117" s="24">
        <v>0</v>
      </c>
      <c r="AM117" s="24">
        <v>28</v>
      </c>
      <c r="AN117" s="24">
        <v>28</v>
      </c>
      <c r="AO117" s="24">
        <v>4</v>
      </c>
      <c r="AP117" s="24">
        <v>16</v>
      </c>
      <c r="AQ117" s="24">
        <v>4</v>
      </c>
      <c r="AR117" s="24">
        <v>14</v>
      </c>
      <c r="AS117" s="24">
        <v>26</v>
      </c>
      <c r="AT117" s="24">
        <v>16</v>
      </c>
      <c r="AU117" s="24">
        <v>116</v>
      </c>
      <c r="AV117" s="24">
        <v>10</v>
      </c>
      <c r="AW117" s="24">
        <v>22</v>
      </c>
      <c r="AX117" s="24">
        <v>64</v>
      </c>
      <c r="AY117" s="24">
        <v>0</v>
      </c>
      <c r="AZ117" s="24">
        <v>20</v>
      </c>
      <c r="BA117" s="24">
        <v>24</v>
      </c>
      <c r="BB117" s="24">
        <v>10</v>
      </c>
      <c r="BC117" s="24">
        <v>8</v>
      </c>
      <c r="BD117" s="24">
        <v>0</v>
      </c>
      <c r="BE117" s="24">
        <v>0</v>
      </c>
      <c r="BF117" s="24">
        <v>0</v>
      </c>
      <c r="BG117" s="24">
        <v>0</v>
      </c>
      <c r="BH117" s="24">
        <v>0</v>
      </c>
      <c r="BI117" s="24">
        <v>0</v>
      </c>
      <c r="BJ117" s="24">
        <v>0</v>
      </c>
      <c r="BK117" s="24">
        <v>0</v>
      </c>
      <c r="BL117" s="24">
        <v>0</v>
      </c>
      <c r="BM117" s="24">
        <v>0</v>
      </c>
      <c r="BN117" s="24">
        <v>0</v>
      </c>
      <c r="BO117" s="24">
        <v>0</v>
      </c>
      <c r="BP117" s="24">
        <v>0</v>
      </c>
      <c r="BQ117" s="24">
        <v>0</v>
      </c>
      <c r="BR117" s="24">
        <v>0</v>
      </c>
      <c r="BS117" s="24">
        <v>0</v>
      </c>
      <c r="BT117" s="24">
        <v>0</v>
      </c>
      <c r="BU117" s="24">
        <v>0</v>
      </c>
      <c r="BV117" s="24">
        <v>0</v>
      </c>
      <c r="BW117" s="24">
        <v>0</v>
      </c>
      <c r="BX117" s="24">
        <v>0</v>
      </c>
      <c r="BY117" s="24">
        <v>0</v>
      </c>
      <c r="BZ117" s="24">
        <v>0</v>
      </c>
      <c r="CA117" s="24">
        <v>0</v>
      </c>
      <c r="CB117" s="24">
        <v>176.2</v>
      </c>
      <c r="CD117" s="24">
        <v>0</v>
      </c>
      <c r="CF117" s="24">
        <v>0</v>
      </c>
      <c r="CG117" s="24">
        <v>0</v>
      </c>
      <c r="CH117" s="24">
        <v>0</v>
      </c>
      <c r="CI117" s="24">
        <v>0</v>
      </c>
      <c r="CJ117" s="24">
        <v>0</v>
      </c>
      <c r="CK117" s="24">
        <v>0</v>
      </c>
      <c r="CL117" s="24">
        <v>0</v>
      </c>
      <c r="CM117" s="24">
        <v>0</v>
      </c>
      <c r="CN117" s="24">
        <v>0</v>
      </c>
      <c r="CO117" s="24">
        <v>0</v>
      </c>
      <c r="CP117" s="24">
        <v>0</v>
      </c>
    </row>
    <row r="118" spans="1:94" s="26" customFormat="1" x14ac:dyDescent="0.25">
      <c r="A118" s="26" t="str">
        <f>"-"</f>
        <v>-</v>
      </c>
      <c r="B118" s="27" t="s">
        <v>104</v>
      </c>
      <c r="C118" s="33">
        <v>104</v>
      </c>
      <c r="D118" s="26">
        <v>0.4</v>
      </c>
      <c r="E118" s="26">
        <v>0</v>
      </c>
      <c r="F118" s="26">
        <v>0.4</v>
      </c>
      <c r="G118" s="26">
        <v>0.4</v>
      </c>
      <c r="H118" s="26">
        <v>11.6</v>
      </c>
      <c r="I118" s="26">
        <v>48.68</v>
      </c>
      <c r="J118" s="26">
        <v>0.1</v>
      </c>
      <c r="K118" s="26">
        <v>0</v>
      </c>
      <c r="L118" s="26">
        <v>0</v>
      </c>
      <c r="M118" s="26">
        <v>0</v>
      </c>
      <c r="N118" s="26">
        <v>9</v>
      </c>
      <c r="O118" s="26">
        <v>0.8</v>
      </c>
      <c r="P118" s="26">
        <v>1.8</v>
      </c>
      <c r="Q118" s="26">
        <v>0</v>
      </c>
      <c r="R118" s="26">
        <v>0</v>
      </c>
      <c r="S118" s="26">
        <v>0.8</v>
      </c>
      <c r="T118" s="26">
        <v>0.5</v>
      </c>
      <c r="U118" s="26">
        <v>26</v>
      </c>
      <c r="V118" s="26">
        <v>278</v>
      </c>
      <c r="W118" s="26">
        <v>16</v>
      </c>
      <c r="X118" s="26">
        <v>9</v>
      </c>
      <c r="Y118" s="26">
        <v>11</v>
      </c>
      <c r="Z118" s="26">
        <v>2.2000000000000002</v>
      </c>
      <c r="AA118" s="26">
        <v>0</v>
      </c>
      <c r="AB118" s="26">
        <v>30</v>
      </c>
      <c r="AC118" s="26">
        <v>5</v>
      </c>
      <c r="AD118" s="26">
        <v>0.2</v>
      </c>
      <c r="AE118" s="26">
        <v>0.03</v>
      </c>
      <c r="AF118" s="26">
        <v>0.02</v>
      </c>
      <c r="AG118" s="26">
        <v>0.3</v>
      </c>
      <c r="AH118" s="26">
        <v>0.4</v>
      </c>
      <c r="AI118" s="26">
        <v>10</v>
      </c>
      <c r="AJ118" s="26">
        <v>0</v>
      </c>
      <c r="AK118" s="26">
        <v>0</v>
      </c>
      <c r="AL118" s="26">
        <v>0</v>
      </c>
      <c r="AM118" s="26">
        <v>19</v>
      </c>
      <c r="AN118" s="26">
        <v>18</v>
      </c>
      <c r="AO118" s="26">
        <v>3</v>
      </c>
      <c r="AP118" s="26">
        <v>11</v>
      </c>
      <c r="AQ118" s="26">
        <v>3</v>
      </c>
      <c r="AR118" s="26">
        <v>9</v>
      </c>
      <c r="AS118" s="26">
        <v>17</v>
      </c>
      <c r="AT118" s="26">
        <v>10</v>
      </c>
      <c r="AU118" s="26">
        <v>78</v>
      </c>
      <c r="AV118" s="26">
        <v>7</v>
      </c>
      <c r="AW118" s="26">
        <v>14</v>
      </c>
      <c r="AX118" s="26">
        <v>42</v>
      </c>
      <c r="AY118" s="26">
        <v>0</v>
      </c>
      <c r="AZ118" s="26">
        <v>13</v>
      </c>
      <c r="BA118" s="26">
        <v>16</v>
      </c>
      <c r="BB118" s="26">
        <v>6</v>
      </c>
      <c r="BC118" s="26">
        <v>5</v>
      </c>
      <c r="BD118" s="26">
        <v>0</v>
      </c>
      <c r="BE118" s="26">
        <v>0</v>
      </c>
      <c r="BF118" s="26">
        <v>0</v>
      </c>
      <c r="BG118" s="26">
        <v>0</v>
      </c>
      <c r="BH118" s="26">
        <v>0</v>
      </c>
      <c r="BI118" s="26">
        <v>0</v>
      </c>
      <c r="BJ118" s="26">
        <v>0</v>
      </c>
      <c r="BK118" s="26">
        <v>0</v>
      </c>
      <c r="BL118" s="26">
        <v>0</v>
      </c>
      <c r="BM118" s="26">
        <v>0</v>
      </c>
      <c r="BN118" s="26">
        <v>0</v>
      </c>
      <c r="BO118" s="26">
        <v>0</v>
      </c>
      <c r="BP118" s="26">
        <v>0</v>
      </c>
      <c r="BQ118" s="26">
        <v>0</v>
      </c>
      <c r="BR118" s="26">
        <v>0</v>
      </c>
      <c r="BS118" s="26">
        <v>0</v>
      </c>
      <c r="BT118" s="26">
        <v>0</v>
      </c>
      <c r="BU118" s="26">
        <v>0</v>
      </c>
      <c r="BV118" s="26">
        <v>0</v>
      </c>
      <c r="BW118" s="26">
        <v>0</v>
      </c>
      <c r="BX118" s="26">
        <v>0</v>
      </c>
      <c r="BY118" s="26">
        <v>0</v>
      </c>
      <c r="BZ118" s="26">
        <v>0</v>
      </c>
      <c r="CA118" s="26">
        <v>0</v>
      </c>
      <c r="CB118" s="26">
        <v>86.3</v>
      </c>
      <c r="CD118" s="26">
        <v>5</v>
      </c>
      <c r="CF118" s="26">
        <v>0</v>
      </c>
      <c r="CG118" s="26">
        <v>0</v>
      </c>
      <c r="CH118" s="26">
        <v>0</v>
      </c>
      <c r="CI118" s="26">
        <v>0</v>
      </c>
      <c r="CJ118" s="26">
        <v>0</v>
      </c>
      <c r="CK118" s="26">
        <v>0</v>
      </c>
      <c r="CL118" s="26">
        <v>0</v>
      </c>
      <c r="CM118" s="26">
        <v>0</v>
      </c>
      <c r="CN118" s="26">
        <v>0</v>
      </c>
      <c r="CO118" s="26">
        <v>0</v>
      </c>
      <c r="CP118" s="26">
        <v>0</v>
      </c>
    </row>
    <row r="119" spans="1:94" s="30" customFormat="1" x14ac:dyDescent="0.25">
      <c r="B119" s="31" t="s">
        <v>105</v>
      </c>
      <c r="D119" s="30">
        <v>31.28</v>
      </c>
      <c r="E119" s="30">
        <v>17.399999999999999</v>
      </c>
      <c r="F119" s="30">
        <v>29.43</v>
      </c>
      <c r="G119" s="30">
        <v>6.9</v>
      </c>
      <c r="H119" s="30">
        <v>112.35</v>
      </c>
      <c r="I119" s="30">
        <v>821.25</v>
      </c>
      <c r="J119" s="30">
        <v>11.72</v>
      </c>
      <c r="K119" s="30">
        <v>3.69</v>
      </c>
      <c r="L119" s="30">
        <v>0</v>
      </c>
      <c r="M119" s="30">
        <v>0</v>
      </c>
      <c r="N119" s="30">
        <v>46.73</v>
      </c>
      <c r="O119" s="30">
        <v>53.94</v>
      </c>
      <c r="P119" s="30">
        <v>11.67</v>
      </c>
      <c r="Q119" s="30">
        <v>0</v>
      </c>
      <c r="R119" s="30">
        <v>0</v>
      </c>
      <c r="S119" s="30">
        <v>3.06</v>
      </c>
      <c r="T119" s="30">
        <v>8.2899999999999991</v>
      </c>
      <c r="U119" s="30">
        <v>937.05</v>
      </c>
      <c r="V119" s="30">
        <v>1670.75</v>
      </c>
      <c r="W119" s="30">
        <v>187</v>
      </c>
      <c r="X119" s="30">
        <v>104.14</v>
      </c>
      <c r="Y119" s="30">
        <v>359.27</v>
      </c>
      <c r="Z119" s="30">
        <v>9.89</v>
      </c>
      <c r="AA119" s="30">
        <v>17.260000000000002</v>
      </c>
      <c r="AB119" s="30">
        <v>1814.34</v>
      </c>
      <c r="AC119" s="30">
        <v>400.42</v>
      </c>
      <c r="AD119" s="30">
        <v>4.79</v>
      </c>
      <c r="AE119" s="30">
        <v>0.63</v>
      </c>
      <c r="AF119" s="30">
        <v>0.34</v>
      </c>
      <c r="AG119" s="30">
        <v>5.65</v>
      </c>
      <c r="AH119" s="30">
        <v>12.53</v>
      </c>
      <c r="AI119" s="30">
        <v>52.98</v>
      </c>
      <c r="AJ119" s="30">
        <v>0.4</v>
      </c>
      <c r="AK119" s="30">
        <v>1041.3900000000001</v>
      </c>
      <c r="AL119" s="30">
        <v>860.58</v>
      </c>
      <c r="AM119" s="30">
        <v>2085.88</v>
      </c>
      <c r="AN119" s="30">
        <v>1978.91</v>
      </c>
      <c r="AO119" s="30">
        <v>593.74</v>
      </c>
      <c r="AP119" s="30">
        <v>1208.3399999999999</v>
      </c>
      <c r="AQ119" s="30">
        <v>334.37</v>
      </c>
      <c r="AR119" s="30">
        <v>984.6</v>
      </c>
      <c r="AS119" s="30">
        <v>1028.05</v>
      </c>
      <c r="AT119" s="30">
        <v>1219.54</v>
      </c>
      <c r="AU119" s="30">
        <v>1867.84</v>
      </c>
      <c r="AV119" s="30">
        <v>908.07</v>
      </c>
      <c r="AW119" s="30">
        <v>922.86</v>
      </c>
      <c r="AX119" s="30">
        <v>4284.8900000000003</v>
      </c>
      <c r="AY119" s="30">
        <v>119.51</v>
      </c>
      <c r="AZ119" s="30">
        <v>1263.0999999999999</v>
      </c>
      <c r="BA119" s="30">
        <v>908.76</v>
      </c>
      <c r="BB119" s="30">
        <v>735.67</v>
      </c>
      <c r="BC119" s="30">
        <v>344.5</v>
      </c>
      <c r="BD119" s="30">
        <v>0.06</v>
      </c>
      <c r="BE119" s="30">
        <v>0.03</v>
      </c>
      <c r="BF119" s="30">
        <v>0.01</v>
      </c>
      <c r="BG119" s="30">
        <v>0.03</v>
      </c>
      <c r="BH119" s="30">
        <v>0.04</v>
      </c>
      <c r="BI119" s="30">
        <v>0.17</v>
      </c>
      <c r="BJ119" s="30">
        <v>0</v>
      </c>
      <c r="BK119" s="30">
        <v>0.92</v>
      </c>
      <c r="BL119" s="30">
        <v>0</v>
      </c>
      <c r="BM119" s="30">
        <v>0.36</v>
      </c>
      <c r="BN119" s="30">
        <v>0.02</v>
      </c>
      <c r="BO119" s="30">
        <v>0.03</v>
      </c>
      <c r="BP119" s="30">
        <v>0</v>
      </c>
      <c r="BQ119" s="30">
        <v>0.03</v>
      </c>
      <c r="BR119" s="30">
        <v>0.06</v>
      </c>
      <c r="BS119" s="30">
        <v>1.67</v>
      </c>
      <c r="BT119" s="30">
        <v>0</v>
      </c>
      <c r="BU119" s="30">
        <v>0</v>
      </c>
      <c r="BV119" s="30">
        <v>3.46</v>
      </c>
      <c r="BW119" s="30">
        <v>0.04</v>
      </c>
      <c r="BX119" s="30">
        <v>0</v>
      </c>
      <c r="BY119" s="30">
        <v>0</v>
      </c>
      <c r="BZ119" s="30">
        <v>0</v>
      </c>
      <c r="CA119" s="30">
        <v>0</v>
      </c>
      <c r="CB119" s="30">
        <v>840.37</v>
      </c>
      <c r="CC119" s="30">
        <f>$I$119/$I$120*100</f>
        <v>66.877580436322773</v>
      </c>
      <c r="CD119" s="30">
        <v>319.64999999999998</v>
      </c>
      <c r="CF119" s="30">
        <v>0</v>
      </c>
      <c r="CG119" s="30">
        <v>0</v>
      </c>
      <c r="CH119" s="30">
        <v>0</v>
      </c>
      <c r="CI119" s="30">
        <v>0</v>
      </c>
      <c r="CJ119" s="30">
        <v>0</v>
      </c>
      <c r="CK119" s="30">
        <v>0</v>
      </c>
      <c r="CL119" s="30">
        <v>0</v>
      </c>
      <c r="CM119" s="30">
        <v>0</v>
      </c>
      <c r="CN119" s="30">
        <v>0</v>
      </c>
      <c r="CO119" s="30">
        <v>3.6</v>
      </c>
      <c r="CP119" s="30">
        <v>1.35</v>
      </c>
    </row>
    <row r="120" spans="1:94" s="30" customFormat="1" x14ac:dyDescent="0.25">
      <c r="B120" s="31" t="s">
        <v>106</v>
      </c>
      <c r="D120" s="30">
        <v>47.34</v>
      </c>
      <c r="E120" s="30">
        <v>29.5</v>
      </c>
      <c r="F120" s="30">
        <v>41.86</v>
      </c>
      <c r="G120" s="30">
        <v>8.68</v>
      </c>
      <c r="H120" s="30">
        <v>170.39</v>
      </c>
      <c r="I120" s="30">
        <v>1227.99</v>
      </c>
      <c r="J120" s="30">
        <v>19.39</v>
      </c>
      <c r="K120" s="30">
        <v>4.45</v>
      </c>
      <c r="L120" s="30">
        <v>0.52</v>
      </c>
      <c r="M120" s="30">
        <v>0</v>
      </c>
      <c r="N120" s="30">
        <v>71.209999999999994</v>
      </c>
      <c r="O120" s="30">
        <v>86.51</v>
      </c>
      <c r="P120" s="30">
        <v>12.67</v>
      </c>
      <c r="Q120" s="30">
        <v>0</v>
      </c>
      <c r="R120" s="30">
        <v>0</v>
      </c>
      <c r="S120" s="30">
        <v>3.75</v>
      </c>
      <c r="T120" s="30">
        <v>11.79</v>
      </c>
      <c r="U120" s="30">
        <v>1510.4</v>
      </c>
      <c r="V120" s="30">
        <v>1926.03</v>
      </c>
      <c r="W120" s="30">
        <v>402.05</v>
      </c>
      <c r="X120" s="30">
        <v>144.52000000000001</v>
      </c>
      <c r="Y120" s="30">
        <v>598.16999999999996</v>
      </c>
      <c r="Z120" s="30">
        <v>10.7</v>
      </c>
      <c r="AA120" s="30">
        <v>63.33</v>
      </c>
      <c r="AB120" s="30">
        <v>1851.62</v>
      </c>
      <c r="AC120" s="30">
        <v>482.34</v>
      </c>
      <c r="AD120" s="30">
        <v>5.56</v>
      </c>
      <c r="AE120" s="30">
        <v>0.73</v>
      </c>
      <c r="AF120" s="30">
        <v>0.62</v>
      </c>
      <c r="AG120" s="30">
        <v>6.28</v>
      </c>
      <c r="AH120" s="30">
        <v>16.489999999999998</v>
      </c>
      <c r="AI120" s="30">
        <v>53.7</v>
      </c>
      <c r="AJ120" s="30">
        <v>0.4</v>
      </c>
      <c r="AK120" s="30">
        <v>1244.95</v>
      </c>
      <c r="AL120" s="30">
        <v>1058.67</v>
      </c>
      <c r="AM120" s="30">
        <v>2858.52</v>
      </c>
      <c r="AN120" s="30">
        <v>2392.48</v>
      </c>
      <c r="AO120" s="30">
        <v>778.97</v>
      </c>
      <c r="AP120" s="30">
        <v>1524.68</v>
      </c>
      <c r="AQ120" s="30">
        <v>450.46</v>
      </c>
      <c r="AR120" s="30">
        <v>1411.03</v>
      </c>
      <c r="AS120" s="30">
        <v>1312.58</v>
      </c>
      <c r="AT120" s="30">
        <v>1486.06</v>
      </c>
      <c r="AU120" s="30">
        <v>2180.27</v>
      </c>
      <c r="AV120" s="30">
        <v>1032.74</v>
      </c>
      <c r="AW120" s="30">
        <v>1107.1400000000001</v>
      </c>
      <c r="AX120" s="30">
        <v>5600.94</v>
      </c>
      <c r="AY120" s="30">
        <v>119.77</v>
      </c>
      <c r="AZ120" s="30">
        <v>1713.83</v>
      </c>
      <c r="BA120" s="30">
        <v>1193.5999999999999</v>
      </c>
      <c r="BB120" s="30">
        <v>1106.8499999999999</v>
      </c>
      <c r="BC120" s="30">
        <v>473</v>
      </c>
      <c r="BD120" s="30">
        <v>0.18</v>
      </c>
      <c r="BE120" s="30">
        <v>0.08</v>
      </c>
      <c r="BF120" s="30">
        <v>0.04</v>
      </c>
      <c r="BG120" s="30">
        <v>0.1</v>
      </c>
      <c r="BH120" s="30">
        <v>0.11</v>
      </c>
      <c r="BI120" s="30">
        <v>0.53</v>
      </c>
      <c r="BJ120" s="30">
        <v>0</v>
      </c>
      <c r="BK120" s="30">
        <v>2.02</v>
      </c>
      <c r="BL120" s="30">
        <v>0</v>
      </c>
      <c r="BM120" s="30">
        <v>0.7</v>
      </c>
      <c r="BN120" s="30">
        <v>0.03</v>
      </c>
      <c r="BO120" s="30">
        <v>0.04</v>
      </c>
      <c r="BP120" s="30">
        <v>0</v>
      </c>
      <c r="BQ120" s="30">
        <v>0.1</v>
      </c>
      <c r="BR120" s="30">
        <v>0.17</v>
      </c>
      <c r="BS120" s="30">
        <v>3.04</v>
      </c>
      <c r="BT120" s="30">
        <v>0</v>
      </c>
      <c r="BU120" s="30">
        <v>0</v>
      </c>
      <c r="BV120" s="30">
        <v>4.45</v>
      </c>
      <c r="BW120" s="30">
        <v>0.06</v>
      </c>
      <c r="BX120" s="30">
        <v>0.01</v>
      </c>
      <c r="BY120" s="30">
        <v>0</v>
      </c>
      <c r="BZ120" s="30">
        <v>0</v>
      </c>
      <c r="CA120" s="30">
        <v>0</v>
      </c>
      <c r="CB120" s="30">
        <v>1233.33</v>
      </c>
      <c r="CD120" s="30">
        <v>371.93</v>
      </c>
      <c r="CF120" s="30">
        <v>0</v>
      </c>
      <c r="CG120" s="30">
        <v>0</v>
      </c>
      <c r="CH120" s="30">
        <v>0</v>
      </c>
      <c r="CI120" s="30">
        <v>0</v>
      </c>
      <c r="CJ120" s="30">
        <v>0</v>
      </c>
      <c r="CK120" s="30">
        <v>0</v>
      </c>
      <c r="CL120" s="30">
        <v>0</v>
      </c>
      <c r="CM120" s="30">
        <v>0</v>
      </c>
      <c r="CN120" s="30">
        <v>0</v>
      </c>
      <c r="CO120" s="30">
        <v>17.100000000000001</v>
      </c>
      <c r="CP120" s="30">
        <v>2.6</v>
      </c>
    </row>
    <row r="121" spans="1:94" x14ac:dyDescent="0.25">
      <c r="B121" s="23" t="s">
        <v>142</v>
      </c>
    </row>
    <row r="122" spans="1:94" x14ac:dyDescent="0.25">
      <c r="B122" s="23" t="s">
        <v>89</v>
      </c>
    </row>
    <row r="123" spans="1:94" s="24" customFormat="1" ht="31.5" x14ac:dyDescent="0.25">
      <c r="A123" s="24" t="str">
        <f>"11/4"</f>
        <v>11/4</v>
      </c>
      <c r="B123" s="25" t="s">
        <v>108</v>
      </c>
      <c r="C123" s="24" t="str">
        <f>"200"</f>
        <v>200</v>
      </c>
      <c r="D123" s="24">
        <v>6.54</v>
      </c>
      <c r="E123" s="24">
        <v>2.36</v>
      </c>
      <c r="F123" s="24">
        <v>6.6</v>
      </c>
      <c r="G123" s="24">
        <v>1.32</v>
      </c>
      <c r="H123" s="24">
        <v>32.56</v>
      </c>
      <c r="I123" s="24">
        <v>214.26166599999999</v>
      </c>
      <c r="J123" s="24">
        <v>4.08</v>
      </c>
      <c r="K123" s="24">
        <v>0.11</v>
      </c>
      <c r="L123" s="24">
        <v>0</v>
      </c>
      <c r="M123" s="24">
        <v>0</v>
      </c>
      <c r="N123" s="24">
        <v>7.73</v>
      </c>
      <c r="O123" s="24">
        <v>23.51</v>
      </c>
      <c r="P123" s="24">
        <v>1.31</v>
      </c>
      <c r="Q123" s="24">
        <v>0</v>
      </c>
      <c r="R123" s="24">
        <v>0</v>
      </c>
      <c r="S123" s="24">
        <v>0.08</v>
      </c>
      <c r="T123" s="24">
        <v>1.57</v>
      </c>
      <c r="U123" s="24">
        <v>238.34</v>
      </c>
      <c r="V123" s="24">
        <v>178.52</v>
      </c>
      <c r="W123" s="24">
        <v>96.76</v>
      </c>
      <c r="X123" s="24">
        <v>38.72</v>
      </c>
      <c r="Y123" s="24">
        <v>145.36000000000001</v>
      </c>
      <c r="Z123" s="24">
        <v>1.04</v>
      </c>
      <c r="AA123" s="24">
        <v>21.6</v>
      </c>
      <c r="AB123" s="24">
        <v>24.8</v>
      </c>
      <c r="AC123" s="24">
        <v>41.3</v>
      </c>
      <c r="AD123" s="24">
        <v>0.17</v>
      </c>
      <c r="AE123" s="24">
        <v>0.14000000000000001</v>
      </c>
      <c r="AF123" s="24">
        <v>0.11</v>
      </c>
      <c r="AG123" s="24">
        <v>0.57999999999999996</v>
      </c>
      <c r="AH123" s="24">
        <v>2.4900000000000002</v>
      </c>
      <c r="AI123" s="24">
        <v>0.42</v>
      </c>
      <c r="AJ123" s="24">
        <v>0</v>
      </c>
      <c r="AK123" s="24">
        <v>124.55</v>
      </c>
      <c r="AL123" s="24">
        <v>123</v>
      </c>
      <c r="AM123" s="24">
        <v>787.91</v>
      </c>
      <c r="AN123" s="24">
        <v>277.35000000000002</v>
      </c>
      <c r="AO123" s="24">
        <v>167.74</v>
      </c>
      <c r="AP123" s="24">
        <v>250.37</v>
      </c>
      <c r="AQ123" s="24">
        <v>102.04</v>
      </c>
      <c r="AR123" s="24">
        <v>329.85</v>
      </c>
      <c r="AS123" s="24">
        <v>405.89</v>
      </c>
      <c r="AT123" s="24">
        <v>161.02000000000001</v>
      </c>
      <c r="AU123" s="24">
        <v>247.08</v>
      </c>
      <c r="AV123" s="24">
        <v>99.41</v>
      </c>
      <c r="AW123" s="24">
        <v>113.93</v>
      </c>
      <c r="AX123" s="24">
        <v>841.39</v>
      </c>
      <c r="AY123" s="24">
        <v>0</v>
      </c>
      <c r="AZ123" s="24">
        <v>306.82</v>
      </c>
      <c r="BA123" s="24">
        <v>265.74</v>
      </c>
      <c r="BB123" s="24">
        <v>294.5</v>
      </c>
      <c r="BC123" s="24">
        <v>87.7</v>
      </c>
      <c r="BD123" s="24">
        <v>0.12</v>
      </c>
      <c r="BE123" s="24">
        <v>0.05</v>
      </c>
      <c r="BF123" s="24">
        <v>0.03</v>
      </c>
      <c r="BG123" s="24">
        <v>7.0000000000000007E-2</v>
      </c>
      <c r="BH123" s="24">
        <v>0.08</v>
      </c>
      <c r="BI123" s="24">
        <v>0.35</v>
      </c>
      <c r="BJ123" s="24">
        <v>0</v>
      </c>
      <c r="BK123" s="24">
        <v>1.06</v>
      </c>
      <c r="BL123" s="24">
        <v>0</v>
      </c>
      <c r="BM123" s="24">
        <v>0.32</v>
      </c>
      <c r="BN123" s="24">
        <v>0.01</v>
      </c>
      <c r="BO123" s="24">
        <v>0</v>
      </c>
      <c r="BP123" s="24">
        <v>0</v>
      </c>
      <c r="BQ123" s="24">
        <v>7.0000000000000007E-2</v>
      </c>
      <c r="BR123" s="24">
        <v>0.11</v>
      </c>
      <c r="BS123" s="24">
        <v>0.98</v>
      </c>
      <c r="BT123" s="24">
        <v>0</v>
      </c>
      <c r="BU123" s="24">
        <v>0</v>
      </c>
      <c r="BV123" s="24">
        <v>0.78</v>
      </c>
      <c r="BW123" s="24">
        <v>0.01</v>
      </c>
      <c r="BX123" s="24">
        <v>0</v>
      </c>
      <c r="BY123" s="24">
        <v>0</v>
      </c>
      <c r="BZ123" s="24">
        <v>0</v>
      </c>
      <c r="CA123" s="24">
        <v>0</v>
      </c>
      <c r="CB123" s="24">
        <v>165.58</v>
      </c>
      <c r="CD123" s="24">
        <v>25.73</v>
      </c>
      <c r="CF123" s="24">
        <v>0</v>
      </c>
      <c r="CG123" s="24">
        <v>0</v>
      </c>
      <c r="CH123" s="24">
        <v>0</v>
      </c>
      <c r="CI123" s="24">
        <v>0</v>
      </c>
      <c r="CJ123" s="24">
        <v>0</v>
      </c>
      <c r="CK123" s="24">
        <v>0</v>
      </c>
      <c r="CL123" s="24">
        <v>0</v>
      </c>
      <c r="CM123" s="24">
        <v>0</v>
      </c>
      <c r="CN123" s="24">
        <v>0</v>
      </c>
      <c r="CO123" s="24">
        <v>4</v>
      </c>
      <c r="CP123" s="24">
        <v>0.5</v>
      </c>
    </row>
    <row r="124" spans="1:94" s="24" customFormat="1" ht="31.5" x14ac:dyDescent="0.25">
      <c r="A124" s="24" t="str">
        <f>"32/10"</f>
        <v>32/10</v>
      </c>
      <c r="B124" s="25" t="s">
        <v>128</v>
      </c>
      <c r="C124" s="24" t="str">
        <f>"180"</f>
        <v>180</v>
      </c>
      <c r="D124" s="24">
        <v>2.82</v>
      </c>
      <c r="E124" s="24">
        <v>2.56</v>
      </c>
      <c r="F124" s="24">
        <v>2.89</v>
      </c>
      <c r="G124" s="24">
        <v>0.06</v>
      </c>
      <c r="H124" s="24">
        <v>8.5500000000000007</v>
      </c>
      <c r="I124" s="24">
        <v>70.009740000000008</v>
      </c>
      <c r="J124" s="24">
        <v>1.8</v>
      </c>
      <c r="K124" s="24">
        <v>0</v>
      </c>
      <c r="L124" s="24">
        <v>0</v>
      </c>
      <c r="M124" s="24">
        <v>0</v>
      </c>
      <c r="N124" s="24">
        <v>8.5500000000000007</v>
      </c>
      <c r="O124" s="24">
        <v>0</v>
      </c>
      <c r="P124" s="24">
        <v>0</v>
      </c>
      <c r="Q124" s="24">
        <v>0</v>
      </c>
      <c r="R124" s="24">
        <v>0</v>
      </c>
      <c r="S124" s="24">
        <v>0.09</v>
      </c>
      <c r="T124" s="24">
        <v>0.63</v>
      </c>
      <c r="U124" s="24">
        <v>44.59</v>
      </c>
      <c r="V124" s="24">
        <v>130.22</v>
      </c>
      <c r="W124" s="24">
        <v>104.89</v>
      </c>
      <c r="X124" s="24">
        <v>11.97</v>
      </c>
      <c r="Y124" s="24">
        <v>75.33</v>
      </c>
      <c r="Z124" s="24">
        <v>0.1</v>
      </c>
      <c r="AA124" s="24">
        <v>18</v>
      </c>
      <c r="AB124" s="24">
        <v>8.1</v>
      </c>
      <c r="AC124" s="24">
        <v>19.8</v>
      </c>
      <c r="AD124" s="24">
        <v>0</v>
      </c>
      <c r="AE124" s="24">
        <v>0.03</v>
      </c>
      <c r="AF124" s="24">
        <v>0.12</v>
      </c>
      <c r="AG124" s="24">
        <v>0.08</v>
      </c>
      <c r="AH124" s="24">
        <v>0.72</v>
      </c>
      <c r="AI124" s="24">
        <v>0.47</v>
      </c>
      <c r="AJ124" s="24">
        <v>0</v>
      </c>
      <c r="AK124" s="24">
        <v>143.77000000000001</v>
      </c>
      <c r="AL124" s="24">
        <v>142</v>
      </c>
      <c r="AM124" s="24">
        <v>243.43</v>
      </c>
      <c r="AN124" s="24">
        <v>195.8</v>
      </c>
      <c r="AO124" s="24">
        <v>65.27</v>
      </c>
      <c r="AP124" s="24">
        <v>114.66</v>
      </c>
      <c r="AQ124" s="24">
        <v>37.93</v>
      </c>
      <c r="AR124" s="24">
        <v>128.77000000000001</v>
      </c>
      <c r="AS124" s="24">
        <v>0</v>
      </c>
      <c r="AT124" s="24">
        <v>0</v>
      </c>
      <c r="AU124" s="24">
        <v>0</v>
      </c>
      <c r="AV124" s="24">
        <v>0</v>
      </c>
      <c r="AW124" s="24">
        <v>0</v>
      </c>
      <c r="AX124" s="24">
        <v>0</v>
      </c>
      <c r="AY124" s="24">
        <v>0</v>
      </c>
      <c r="AZ124" s="24">
        <v>0</v>
      </c>
      <c r="BA124" s="24">
        <v>0</v>
      </c>
      <c r="BB124" s="24">
        <v>162.29</v>
      </c>
      <c r="BC124" s="24">
        <v>22.93</v>
      </c>
      <c r="BD124" s="24">
        <v>0</v>
      </c>
      <c r="BE124" s="24">
        <v>0</v>
      </c>
      <c r="BF124" s="24">
        <v>0</v>
      </c>
      <c r="BG124" s="24">
        <v>0</v>
      </c>
      <c r="BH124" s="24">
        <v>0</v>
      </c>
      <c r="BI124" s="24">
        <v>0</v>
      </c>
      <c r="BJ124" s="24">
        <v>0</v>
      </c>
      <c r="BK124" s="24">
        <v>0</v>
      </c>
      <c r="BL124" s="24">
        <v>0</v>
      </c>
      <c r="BM124" s="24">
        <v>0</v>
      </c>
      <c r="BN124" s="24">
        <v>0</v>
      </c>
      <c r="BO124" s="24">
        <v>0</v>
      </c>
      <c r="BP124" s="24">
        <v>0</v>
      </c>
      <c r="BQ124" s="24">
        <v>0</v>
      </c>
      <c r="BR124" s="24">
        <v>0</v>
      </c>
      <c r="BS124" s="24">
        <v>0</v>
      </c>
      <c r="BT124" s="24">
        <v>0</v>
      </c>
      <c r="BU124" s="24">
        <v>0</v>
      </c>
      <c r="BV124" s="24">
        <v>0</v>
      </c>
      <c r="BW124" s="24">
        <v>0</v>
      </c>
      <c r="BX124" s="24">
        <v>0</v>
      </c>
      <c r="BY124" s="24">
        <v>0</v>
      </c>
      <c r="BZ124" s="24">
        <v>0</v>
      </c>
      <c r="CA124" s="24">
        <v>0</v>
      </c>
      <c r="CB124" s="24">
        <v>178.69</v>
      </c>
      <c r="CD124" s="24">
        <v>19.350000000000001</v>
      </c>
      <c r="CF124" s="24">
        <v>0</v>
      </c>
      <c r="CG124" s="24">
        <v>0</v>
      </c>
      <c r="CH124" s="24">
        <v>0</v>
      </c>
      <c r="CI124" s="24">
        <v>0</v>
      </c>
      <c r="CJ124" s="24">
        <v>0</v>
      </c>
      <c r="CK124" s="24">
        <v>0</v>
      </c>
      <c r="CL124" s="24">
        <v>0</v>
      </c>
      <c r="CM124" s="24">
        <v>0</v>
      </c>
      <c r="CN124" s="24">
        <v>0</v>
      </c>
      <c r="CO124" s="24">
        <v>4.5</v>
      </c>
      <c r="CP124" s="24">
        <v>0</v>
      </c>
    </row>
    <row r="125" spans="1:94" s="24" customFormat="1" x14ac:dyDescent="0.25">
      <c r="A125" s="24" t="str">
        <f>"-"</f>
        <v>-</v>
      </c>
      <c r="B125" s="25" t="s">
        <v>93</v>
      </c>
      <c r="C125" s="24" t="str">
        <f>"60"</f>
        <v>60</v>
      </c>
      <c r="D125" s="24">
        <v>3.97</v>
      </c>
      <c r="E125" s="24">
        <v>0</v>
      </c>
      <c r="F125" s="24">
        <v>0.39</v>
      </c>
      <c r="G125" s="24">
        <v>0.39</v>
      </c>
      <c r="H125" s="24">
        <v>28.14</v>
      </c>
      <c r="I125" s="24">
        <v>134.34059999999999</v>
      </c>
      <c r="J125" s="24">
        <v>0</v>
      </c>
      <c r="K125" s="24">
        <v>0</v>
      </c>
      <c r="L125" s="24">
        <v>0</v>
      </c>
      <c r="M125" s="24">
        <v>0</v>
      </c>
      <c r="N125" s="24">
        <v>0.66</v>
      </c>
      <c r="O125" s="24">
        <v>27.36</v>
      </c>
      <c r="P125" s="24">
        <v>0.12</v>
      </c>
      <c r="Q125" s="24">
        <v>0</v>
      </c>
      <c r="R125" s="24">
        <v>0</v>
      </c>
      <c r="S125" s="24">
        <v>0</v>
      </c>
      <c r="T125" s="24">
        <v>1.08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v>0</v>
      </c>
      <c r="AG125" s="24">
        <v>0</v>
      </c>
      <c r="AH125" s="24">
        <v>0</v>
      </c>
      <c r="AI125" s="24">
        <v>0</v>
      </c>
      <c r="AJ125" s="24">
        <v>0</v>
      </c>
      <c r="AK125" s="24">
        <v>0</v>
      </c>
      <c r="AL125" s="24">
        <v>0</v>
      </c>
      <c r="AM125" s="24">
        <v>305.37</v>
      </c>
      <c r="AN125" s="24">
        <v>101.27</v>
      </c>
      <c r="AO125" s="24">
        <v>60.03</v>
      </c>
      <c r="AP125" s="24">
        <v>120.06</v>
      </c>
      <c r="AQ125" s="24">
        <v>45.41</v>
      </c>
      <c r="AR125" s="24">
        <v>217.15</v>
      </c>
      <c r="AS125" s="24">
        <v>134.68</v>
      </c>
      <c r="AT125" s="24">
        <v>187.92</v>
      </c>
      <c r="AU125" s="24">
        <v>155.03</v>
      </c>
      <c r="AV125" s="24">
        <v>81.430000000000007</v>
      </c>
      <c r="AW125" s="24">
        <v>144.07</v>
      </c>
      <c r="AX125" s="24">
        <v>1204.78</v>
      </c>
      <c r="AY125" s="24">
        <v>0</v>
      </c>
      <c r="AZ125" s="24">
        <v>392.54</v>
      </c>
      <c r="BA125" s="24">
        <v>170.69</v>
      </c>
      <c r="BB125" s="24">
        <v>113.27</v>
      </c>
      <c r="BC125" s="24">
        <v>89.78</v>
      </c>
      <c r="BD125" s="24">
        <v>0</v>
      </c>
      <c r="BE125" s="24">
        <v>0</v>
      </c>
      <c r="BF125" s="24">
        <v>0</v>
      </c>
      <c r="BG125" s="24">
        <v>0</v>
      </c>
      <c r="BH125" s="24">
        <v>0</v>
      </c>
      <c r="BI125" s="24">
        <v>0</v>
      </c>
      <c r="BJ125" s="24">
        <v>0</v>
      </c>
      <c r="BK125" s="24">
        <v>0.05</v>
      </c>
      <c r="BL125" s="24">
        <v>0</v>
      </c>
      <c r="BM125" s="24">
        <v>0</v>
      </c>
      <c r="BN125" s="24">
        <v>0</v>
      </c>
      <c r="BO125" s="24">
        <v>0</v>
      </c>
      <c r="BP125" s="24">
        <v>0</v>
      </c>
      <c r="BQ125" s="24">
        <v>0</v>
      </c>
      <c r="BR125" s="24">
        <v>0</v>
      </c>
      <c r="BS125" s="24">
        <v>0.04</v>
      </c>
      <c r="BT125" s="24">
        <v>0</v>
      </c>
      <c r="BU125" s="24">
        <v>0</v>
      </c>
      <c r="BV125" s="24">
        <v>0.17</v>
      </c>
      <c r="BW125" s="24">
        <v>0.01</v>
      </c>
      <c r="BX125" s="24">
        <v>0</v>
      </c>
      <c r="BY125" s="24">
        <v>0</v>
      </c>
      <c r="BZ125" s="24">
        <v>0</v>
      </c>
      <c r="CA125" s="24">
        <v>0</v>
      </c>
      <c r="CB125" s="24">
        <v>23.46</v>
      </c>
      <c r="CD125" s="24">
        <v>0</v>
      </c>
      <c r="CF125" s="24">
        <v>0</v>
      </c>
      <c r="CG125" s="24">
        <v>0</v>
      </c>
      <c r="CH125" s="24">
        <v>0</v>
      </c>
      <c r="CI125" s="24">
        <v>0</v>
      </c>
      <c r="CJ125" s="24">
        <v>0</v>
      </c>
      <c r="CK125" s="24">
        <v>0</v>
      </c>
      <c r="CL125" s="24">
        <v>0</v>
      </c>
      <c r="CM125" s="24">
        <v>0</v>
      </c>
      <c r="CN125" s="24">
        <v>0</v>
      </c>
      <c r="CO125" s="24">
        <v>0</v>
      </c>
      <c r="CP125" s="24">
        <v>0</v>
      </c>
    </row>
    <row r="126" spans="1:94" s="24" customFormat="1" x14ac:dyDescent="0.25">
      <c r="A126" s="24" t="str">
        <f>"-"</f>
        <v>-</v>
      </c>
      <c r="B126" s="25" t="s">
        <v>119</v>
      </c>
      <c r="C126" s="24" t="str">
        <f>"10"</f>
        <v>10</v>
      </c>
      <c r="D126" s="24">
        <v>0.08</v>
      </c>
      <c r="E126" s="24">
        <v>0.08</v>
      </c>
      <c r="F126" s="24">
        <v>7.25</v>
      </c>
      <c r="G126" s="24">
        <v>0</v>
      </c>
      <c r="H126" s="24">
        <v>0.13</v>
      </c>
      <c r="I126" s="24">
        <v>66.063999999999993</v>
      </c>
      <c r="J126" s="24">
        <v>4.71</v>
      </c>
      <c r="K126" s="24">
        <v>0.22</v>
      </c>
      <c r="L126" s="24">
        <v>0</v>
      </c>
      <c r="M126" s="24">
        <v>0</v>
      </c>
      <c r="N126" s="24">
        <v>0.13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0.14000000000000001</v>
      </c>
      <c r="U126" s="24">
        <v>1.5</v>
      </c>
      <c r="V126" s="24">
        <v>3</v>
      </c>
      <c r="W126" s="24">
        <v>2.4</v>
      </c>
      <c r="X126" s="24">
        <v>0</v>
      </c>
      <c r="Y126" s="24">
        <v>3</v>
      </c>
      <c r="Z126" s="24">
        <v>0.02</v>
      </c>
      <c r="AA126" s="24">
        <v>40</v>
      </c>
      <c r="AB126" s="24">
        <v>30</v>
      </c>
      <c r="AC126" s="24">
        <v>45</v>
      </c>
      <c r="AD126" s="24">
        <v>0.1</v>
      </c>
      <c r="AE126" s="24">
        <v>0</v>
      </c>
      <c r="AF126" s="24">
        <v>0.01</v>
      </c>
      <c r="AG126" s="24">
        <v>0.01</v>
      </c>
      <c r="AH126" s="24">
        <v>0.02</v>
      </c>
      <c r="AI126" s="24">
        <v>0</v>
      </c>
      <c r="AJ126" s="24">
        <v>0</v>
      </c>
      <c r="AK126" s="24">
        <v>4.2</v>
      </c>
      <c r="AL126" s="24">
        <v>4.0999999999999996</v>
      </c>
      <c r="AM126" s="24">
        <v>7.6</v>
      </c>
      <c r="AN126" s="24">
        <v>4.5</v>
      </c>
      <c r="AO126" s="24">
        <v>1.7</v>
      </c>
      <c r="AP126" s="24">
        <v>4.7</v>
      </c>
      <c r="AQ126" s="24">
        <v>4.3</v>
      </c>
      <c r="AR126" s="24">
        <v>4.2</v>
      </c>
      <c r="AS126" s="24">
        <v>3.6</v>
      </c>
      <c r="AT126" s="24">
        <v>2.6</v>
      </c>
      <c r="AU126" s="24">
        <v>5.7</v>
      </c>
      <c r="AV126" s="24">
        <v>3.5</v>
      </c>
      <c r="AW126" s="24">
        <v>2.4</v>
      </c>
      <c r="AX126" s="24">
        <v>14.2</v>
      </c>
      <c r="AY126" s="24">
        <v>0</v>
      </c>
      <c r="AZ126" s="24">
        <v>4.8</v>
      </c>
      <c r="BA126" s="24">
        <v>5.4</v>
      </c>
      <c r="BB126" s="24">
        <v>4.2</v>
      </c>
      <c r="BC126" s="24">
        <v>1</v>
      </c>
      <c r="BD126" s="24">
        <v>0.27</v>
      </c>
      <c r="BE126" s="24">
        <v>0.12</v>
      </c>
      <c r="BF126" s="24">
        <v>7.0000000000000007E-2</v>
      </c>
      <c r="BG126" s="24">
        <v>0.15</v>
      </c>
      <c r="BH126" s="24">
        <v>0.17</v>
      </c>
      <c r="BI126" s="24">
        <v>0.79</v>
      </c>
      <c r="BJ126" s="24">
        <v>0</v>
      </c>
      <c r="BK126" s="24">
        <v>2.21</v>
      </c>
      <c r="BL126" s="24">
        <v>0</v>
      </c>
      <c r="BM126" s="24">
        <v>0.68</v>
      </c>
      <c r="BN126" s="24">
        <v>0</v>
      </c>
      <c r="BO126" s="24">
        <v>0</v>
      </c>
      <c r="BP126" s="24">
        <v>0</v>
      </c>
      <c r="BQ126" s="24">
        <v>0.15</v>
      </c>
      <c r="BR126" s="24">
        <v>0.23</v>
      </c>
      <c r="BS126" s="24">
        <v>1.8</v>
      </c>
      <c r="BT126" s="24">
        <v>0</v>
      </c>
      <c r="BU126" s="24">
        <v>0</v>
      </c>
      <c r="BV126" s="24">
        <v>0.09</v>
      </c>
      <c r="BW126" s="24">
        <v>0.01</v>
      </c>
      <c r="BX126" s="24">
        <v>0</v>
      </c>
      <c r="BY126" s="24">
        <v>0</v>
      </c>
      <c r="BZ126" s="24">
        <v>0</v>
      </c>
      <c r="CA126" s="24">
        <v>0</v>
      </c>
      <c r="CB126" s="24">
        <v>2.5</v>
      </c>
      <c r="CD126" s="24">
        <v>45</v>
      </c>
      <c r="CF126" s="24">
        <v>0</v>
      </c>
      <c r="CG126" s="24">
        <v>0</v>
      </c>
      <c r="CH126" s="24">
        <v>0</v>
      </c>
      <c r="CI126" s="24">
        <v>0</v>
      </c>
      <c r="CJ126" s="24">
        <v>0</v>
      </c>
      <c r="CK126" s="24">
        <v>0</v>
      </c>
      <c r="CL126" s="24">
        <v>0</v>
      </c>
      <c r="CM126" s="24">
        <v>0</v>
      </c>
      <c r="CN126" s="24">
        <v>0</v>
      </c>
      <c r="CO126" s="24">
        <v>0</v>
      </c>
      <c r="CP126" s="24">
        <v>0</v>
      </c>
    </row>
    <row r="127" spans="1:94" s="26" customFormat="1" x14ac:dyDescent="0.25">
      <c r="A127" s="26" t="str">
        <f>"4/13"</f>
        <v>4/13</v>
      </c>
      <c r="B127" s="27" t="s">
        <v>91</v>
      </c>
      <c r="C127" s="26" t="str">
        <f>"10"</f>
        <v>10</v>
      </c>
      <c r="D127" s="26">
        <v>2.63</v>
      </c>
      <c r="E127" s="26">
        <v>2.63</v>
      </c>
      <c r="F127" s="26">
        <v>2.66</v>
      </c>
      <c r="G127" s="26">
        <v>0</v>
      </c>
      <c r="H127" s="26">
        <v>0</v>
      </c>
      <c r="I127" s="26">
        <v>35.06</v>
      </c>
      <c r="J127" s="26">
        <v>1.53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26">
        <v>0.2</v>
      </c>
      <c r="T127" s="26">
        <v>0.43</v>
      </c>
      <c r="U127" s="26">
        <v>110</v>
      </c>
      <c r="V127" s="26">
        <v>10</v>
      </c>
      <c r="W127" s="26">
        <v>100</v>
      </c>
      <c r="X127" s="26">
        <v>5.5</v>
      </c>
      <c r="Y127" s="26">
        <v>60</v>
      </c>
      <c r="Z127" s="26">
        <v>7.0000000000000007E-2</v>
      </c>
      <c r="AA127" s="26">
        <v>21</v>
      </c>
      <c r="AB127" s="26">
        <v>17</v>
      </c>
      <c r="AC127" s="26">
        <v>23.8</v>
      </c>
      <c r="AD127" s="26">
        <v>0.04</v>
      </c>
      <c r="AE127" s="26">
        <v>0</v>
      </c>
      <c r="AF127" s="26">
        <v>0.04</v>
      </c>
      <c r="AG127" s="26">
        <v>0.02</v>
      </c>
      <c r="AH127" s="26">
        <v>0.68</v>
      </c>
      <c r="AI127" s="26">
        <v>7.0000000000000007E-2</v>
      </c>
      <c r="AJ127" s="26">
        <v>0</v>
      </c>
      <c r="AK127" s="26">
        <v>157</v>
      </c>
      <c r="AL127" s="26">
        <v>117</v>
      </c>
      <c r="AM127" s="26">
        <v>230</v>
      </c>
      <c r="AN127" s="26">
        <v>158</v>
      </c>
      <c r="AO127" s="26">
        <v>56</v>
      </c>
      <c r="AP127" s="26">
        <v>95</v>
      </c>
      <c r="AQ127" s="26">
        <v>70</v>
      </c>
      <c r="AR127" s="26">
        <v>134</v>
      </c>
      <c r="AS127" s="26">
        <v>76</v>
      </c>
      <c r="AT127" s="26">
        <v>87</v>
      </c>
      <c r="AU127" s="26">
        <v>156</v>
      </c>
      <c r="AV127" s="26">
        <v>70</v>
      </c>
      <c r="AW127" s="26">
        <v>51</v>
      </c>
      <c r="AX127" s="26">
        <v>517</v>
      </c>
      <c r="AY127" s="26">
        <v>0</v>
      </c>
      <c r="AZ127" s="26">
        <v>273</v>
      </c>
      <c r="BA127" s="26">
        <v>129</v>
      </c>
      <c r="BB127" s="26">
        <v>139</v>
      </c>
      <c r="BC127" s="26">
        <v>21.5</v>
      </c>
      <c r="BD127" s="26">
        <v>0</v>
      </c>
      <c r="BE127" s="26">
        <v>0.01</v>
      </c>
      <c r="BF127" s="26">
        <v>0.04</v>
      </c>
      <c r="BG127" s="26">
        <v>0.11</v>
      </c>
      <c r="BH127" s="26">
        <v>0.13</v>
      </c>
      <c r="BI127" s="26">
        <v>0.33</v>
      </c>
      <c r="BJ127" s="26">
        <v>0.04</v>
      </c>
      <c r="BK127" s="26">
        <v>0.7</v>
      </c>
      <c r="BL127" s="26">
        <v>0.01</v>
      </c>
      <c r="BM127" s="26">
        <v>0.16</v>
      </c>
      <c r="BN127" s="26">
        <v>0.01</v>
      </c>
      <c r="BO127" s="26">
        <v>0</v>
      </c>
      <c r="BP127" s="26">
        <v>0</v>
      </c>
      <c r="BQ127" s="26">
        <v>0.05</v>
      </c>
      <c r="BR127" s="26">
        <v>7.0000000000000007E-2</v>
      </c>
      <c r="BS127" s="26">
        <v>0.52</v>
      </c>
      <c r="BT127" s="26">
        <v>0</v>
      </c>
      <c r="BU127" s="26">
        <v>0</v>
      </c>
      <c r="BV127" s="26">
        <v>7.0000000000000007E-2</v>
      </c>
      <c r="BW127" s="26">
        <v>0</v>
      </c>
      <c r="BX127" s="26">
        <v>0</v>
      </c>
      <c r="BY127" s="26">
        <v>0</v>
      </c>
      <c r="BZ127" s="26">
        <v>0</v>
      </c>
      <c r="CA127" s="26">
        <v>0</v>
      </c>
      <c r="CB127" s="26">
        <v>4.08</v>
      </c>
      <c r="CD127" s="26">
        <v>23.83</v>
      </c>
      <c r="CF127" s="26">
        <v>0</v>
      </c>
      <c r="CG127" s="26">
        <v>0</v>
      </c>
      <c r="CH127" s="26">
        <v>0</v>
      </c>
      <c r="CI127" s="26">
        <v>0</v>
      </c>
      <c r="CJ127" s="26">
        <v>0</v>
      </c>
      <c r="CK127" s="26">
        <v>0</v>
      </c>
      <c r="CL127" s="26">
        <v>0</v>
      </c>
      <c r="CM127" s="26">
        <v>0</v>
      </c>
      <c r="CN127" s="26">
        <v>0</v>
      </c>
      <c r="CO127" s="26">
        <v>0</v>
      </c>
      <c r="CP127" s="26">
        <v>0</v>
      </c>
    </row>
    <row r="128" spans="1:94" s="30" customFormat="1" x14ac:dyDescent="0.25">
      <c r="B128" s="31" t="s">
        <v>95</v>
      </c>
      <c r="D128" s="30">
        <v>16.04</v>
      </c>
      <c r="E128" s="30">
        <v>7.63</v>
      </c>
      <c r="F128" s="30">
        <v>19.79</v>
      </c>
      <c r="G128" s="30">
        <v>1.78</v>
      </c>
      <c r="H128" s="30">
        <v>69.37</v>
      </c>
      <c r="I128" s="30">
        <v>519.74</v>
      </c>
      <c r="J128" s="30">
        <v>12.12</v>
      </c>
      <c r="K128" s="30">
        <v>0.33</v>
      </c>
      <c r="L128" s="30">
        <v>0</v>
      </c>
      <c r="M128" s="30">
        <v>0</v>
      </c>
      <c r="N128" s="30">
        <v>17.07</v>
      </c>
      <c r="O128" s="30">
        <v>50.87</v>
      </c>
      <c r="P128" s="30">
        <v>1.43</v>
      </c>
      <c r="Q128" s="30">
        <v>0</v>
      </c>
      <c r="R128" s="30">
        <v>0</v>
      </c>
      <c r="S128" s="30">
        <v>0.37</v>
      </c>
      <c r="T128" s="30">
        <v>3.86</v>
      </c>
      <c r="U128" s="30">
        <v>394.43</v>
      </c>
      <c r="V128" s="30">
        <v>321.74</v>
      </c>
      <c r="W128" s="30">
        <v>304.06</v>
      </c>
      <c r="X128" s="30">
        <v>56.19</v>
      </c>
      <c r="Y128" s="30">
        <v>283.69</v>
      </c>
      <c r="Z128" s="30">
        <v>1.23</v>
      </c>
      <c r="AA128" s="30">
        <v>100.6</v>
      </c>
      <c r="AB128" s="30">
        <v>79.900000000000006</v>
      </c>
      <c r="AC128" s="30">
        <v>129.9</v>
      </c>
      <c r="AD128" s="30">
        <v>0.31</v>
      </c>
      <c r="AE128" s="30">
        <v>0.18</v>
      </c>
      <c r="AF128" s="30">
        <v>0.28999999999999998</v>
      </c>
      <c r="AG128" s="30">
        <v>0.69</v>
      </c>
      <c r="AH128" s="30">
        <v>3.91</v>
      </c>
      <c r="AI128" s="30">
        <v>0.95</v>
      </c>
      <c r="AJ128" s="30">
        <v>0</v>
      </c>
      <c r="AK128" s="30">
        <v>429.52</v>
      </c>
      <c r="AL128" s="30">
        <v>386.1</v>
      </c>
      <c r="AM128" s="30">
        <v>1574.31</v>
      </c>
      <c r="AN128" s="30">
        <v>736.92</v>
      </c>
      <c r="AO128" s="30">
        <v>350.74</v>
      </c>
      <c r="AP128" s="30">
        <v>584.79</v>
      </c>
      <c r="AQ128" s="30">
        <v>259.68</v>
      </c>
      <c r="AR128" s="30">
        <v>813.97</v>
      </c>
      <c r="AS128" s="30">
        <v>620.16999999999996</v>
      </c>
      <c r="AT128" s="30">
        <v>438.54</v>
      </c>
      <c r="AU128" s="30">
        <v>563.80999999999995</v>
      </c>
      <c r="AV128" s="30">
        <v>254.34</v>
      </c>
      <c r="AW128" s="30">
        <v>311.39999999999998</v>
      </c>
      <c r="AX128" s="30">
        <v>2577.37</v>
      </c>
      <c r="AY128" s="30">
        <v>0</v>
      </c>
      <c r="AZ128" s="30">
        <v>977.16</v>
      </c>
      <c r="BA128" s="30">
        <v>570.83000000000004</v>
      </c>
      <c r="BB128" s="30">
        <v>713.26</v>
      </c>
      <c r="BC128" s="30">
        <v>222.92</v>
      </c>
      <c r="BD128" s="30">
        <v>0.39</v>
      </c>
      <c r="BE128" s="30">
        <v>0.19</v>
      </c>
      <c r="BF128" s="30">
        <v>0.13</v>
      </c>
      <c r="BG128" s="30">
        <v>0.33</v>
      </c>
      <c r="BH128" s="30">
        <v>0.38</v>
      </c>
      <c r="BI128" s="30">
        <v>1.48</v>
      </c>
      <c r="BJ128" s="30">
        <v>0.04</v>
      </c>
      <c r="BK128" s="30">
        <v>4.01</v>
      </c>
      <c r="BL128" s="30">
        <v>0.01</v>
      </c>
      <c r="BM128" s="30">
        <v>1.1599999999999999</v>
      </c>
      <c r="BN128" s="30">
        <v>0.02</v>
      </c>
      <c r="BO128" s="30">
        <v>0</v>
      </c>
      <c r="BP128" s="30">
        <v>0</v>
      </c>
      <c r="BQ128" s="30">
        <v>0.27</v>
      </c>
      <c r="BR128" s="30">
        <v>0.41</v>
      </c>
      <c r="BS128" s="30">
        <v>3.34</v>
      </c>
      <c r="BT128" s="30">
        <v>0</v>
      </c>
      <c r="BU128" s="30">
        <v>0</v>
      </c>
      <c r="BV128" s="30">
        <v>1.1000000000000001</v>
      </c>
      <c r="BW128" s="30">
        <v>0.03</v>
      </c>
      <c r="BX128" s="30">
        <v>0</v>
      </c>
      <c r="BY128" s="30">
        <v>0</v>
      </c>
      <c r="BZ128" s="30">
        <v>0</v>
      </c>
      <c r="CA128" s="30">
        <v>0</v>
      </c>
      <c r="CB128" s="30">
        <v>374.31</v>
      </c>
      <c r="CC128" s="30">
        <f>$I$128/$I$139*100</f>
        <v>43.219895561515564</v>
      </c>
      <c r="CD128" s="30">
        <v>113.92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8.5</v>
      </c>
      <c r="CP128" s="30">
        <v>0.5</v>
      </c>
    </row>
    <row r="129" spans="1:94" x14ac:dyDescent="0.25">
      <c r="B129" s="23" t="s">
        <v>96</v>
      </c>
    </row>
    <row r="130" spans="1:94" s="24" customFormat="1" x14ac:dyDescent="0.25">
      <c r="A130" s="35" t="s">
        <v>166</v>
      </c>
      <c r="B130" s="36" t="s">
        <v>167</v>
      </c>
      <c r="C130" s="37" t="s">
        <v>165</v>
      </c>
      <c r="D130" s="37">
        <v>1.82</v>
      </c>
      <c r="E130" s="37">
        <v>0</v>
      </c>
      <c r="F130" s="37">
        <v>2.4700000000000002</v>
      </c>
      <c r="G130" s="37">
        <v>2.4700000000000002</v>
      </c>
      <c r="H130" s="37">
        <v>6.7</v>
      </c>
      <c r="I130" s="37">
        <v>50.523311999999997</v>
      </c>
      <c r="J130" s="35">
        <v>0.3</v>
      </c>
      <c r="K130" s="35">
        <v>1.56</v>
      </c>
      <c r="L130" s="35">
        <v>0</v>
      </c>
      <c r="M130" s="35">
        <v>0</v>
      </c>
      <c r="N130" s="35">
        <v>1.94</v>
      </c>
      <c r="O130" s="35">
        <v>1.88</v>
      </c>
      <c r="P130" s="35">
        <v>2.88</v>
      </c>
      <c r="Q130" s="35">
        <v>0</v>
      </c>
      <c r="R130" s="35">
        <v>0</v>
      </c>
      <c r="S130" s="35">
        <v>0.06</v>
      </c>
      <c r="T130" s="35">
        <v>0.76</v>
      </c>
      <c r="U130" s="35">
        <v>211.68</v>
      </c>
      <c r="V130" s="35">
        <v>58.21</v>
      </c>
      <c r="W130" s="35">
        <v>11.76</v>
      </c>
      <c r="X130" s="35">
        <v>12.35</v>
      </c>
      <c r="Y130" s="35">
        <v>36.5</v>
      </c>
      <c r="Z130" s="35">
        <v>0.41</v>
      </c>
      <c r="AA130" s="35">
        <v>0</v>
      </c>
      <c r="AB130" s="35">
        <v>176.4</v>
      </c>
      <c r="AC130" s="35">
        <v>30</v>
      </c>
      <c r="AD130" s="35">
        <v>1.18</v>
      </c>
      <c r="AE130" s="35">
        <v>0.06</v>
      </c>
      <c r="AF130" s="35">
        <v>0.03</v>
      </c>
      <c r="AG130" s="35">
        <v>0.41</v>
      </c>
      <c r="AH130" s="35">
        <v>0.78</v>
      </c>
      <c r="AI130" s="35">
        <v>5.88</v>
      </c>
      <c r="AJ130" s="24">
        <v>0</v>
      </c>
      <c r="AK130" s="24">
        <v>7.06</v>
      </c>
      <c r="AL130" s="24">
        <v>7.64</v>
      </c>
      <c r="AM130" s="24">
        <v>10.58</v>
      </c>
      <c r="AN130" s="24">
        <v>11.76</v>
      </c>
      <c r="AO130" s="24">
        <v>2.06</v>
      </c>
      <c r="AP130" s="24">
        <v>8.5299999999999994</v>
      </c>
      <c r="AQ130" s="24">
        <v>2.35</v>
      </c>
      <c r="AR130" s="24">
        <v>7.35</v>
      </c>
      <c r="AS130" s="24">
        <v>7.94</v>
      </c>
      <c r="AT130" s="24">
        <v>6.76</v>
      </c>
      <c r="AU130" s="24">
        <v>40.57</v>
      </c>
      <c r="AV130" s="24">
        <v>4.7</v>
      </c>
      <c r="AW130" s="24">
        <v>5.88</v>
      </c>
      <c r="AX130" s="24">
        <v>151.12</v>
      </c>
      <c r="AY130" s="24">
        <v>0</v>
      </c>
      <c r="AZ130" s="24">
        <v>5.59</v>
      </c>
      <c r="BA130" s="24">
        <v>7.64</v>
      </c>
      <c r="BB130" s="24">
        <v>7.35</v>
      </c>
      <c r="BC130" s="24">
        <v>1.47</v>
      </c>
      <c r="BD130" s="24">
        <v>0</v>
      </c>
      <c r="BE130" s="24">
        <v>0</v>
      </c>
      <c r="BF130" s="24">
        <v>0</v>
      </c>
      <c r="BG130" s="24">
        <v>0</v>
      </c>
      <c r="BH130" s="24">
        <v>0</v>
      </c>
      <c r="BI130" s="24">
        <v>0</v>
      </c>
      <c r="BJ130" s="24">
        <v>0</v>
      </c>
      <c r="BK130" s="24">
        <v>0</v>
      </c>
      <c r="BL130" s="24">
        <v>0</v>
      </c>
      <c r="BM130" s="24">
        <v>0</v>
      </c>
      <c r="BN130" s="24">
        <v>0</v>
      </c>
      <c r="BO130" s="24">
        <v>0</v>
      </c>
      <c r="BP130" s="24">
        <v>0</v>
      </c>
      <c r="BQ130" s="24">
        <v>0</v>
      </c>
      <c r="BR130" s="24">
        <v>0</v>
      </c>
      <c r="BS130" s="24">
        <v>0</v>
      </c>
      <c r="BT130" s="24">
        <v>0</v>
      </c>
      <c r="BU130" s="24">
        <v>0</v>
      </c>
      <c r="BV130" s="24">
        <v>0</v>
      </c>
      <c r="BW130" s="24">
        <v>0</v>
      </c>
      <c r="BX130" s="24">
        <v>0</v>
      </c>
      <c r="BY130" s="24">
        <v>0</v>
      </c>
      <c r="BZ130" s="24">
        <v>0</v>
      </c>
      <c r="CA130" s="24">
        <v>0</v>
      </c>
      <c r="CB130" s="24">
        <v>27.6</v>
      </c>
      <c r="CD130" s="24">
        <v>39.200000000000003</v>
      </c>
      <c r="CF130" s="24">
        <v>0</v>
      </c>
      <c r="CG130" s="24">
        <v>0</v>
      </c>
      <c r="CH130" s="24">
        <v>0</v>
      </c>
      <c r="CI130" s="24">
        <v>0</v>
      </c>
      <c r="CJ130" s="24">
        <v>0</v>
      </c>
      <c r="CK130" s="24">
        <v>0</v>
      </c>
      <c r="CL130" s="24">
        <v>0</v>
      </c>
      <c r="CM130" s="24">
        <v>0</v>
      </c>
      <c r="CN130" s="24">
        <v>0</v>
      </c>
      <c r="CO130" s="24">
        <v>0</v>
      </c>
      <c r="CP130" s="24">
        <v>0</v>
      </c>
    </row>
    <row r="131" spans="1:94" s="24" customFormat="1" x14ac:dyDescent="0.25">
      <c r="A131" s="26" t="s">
        <v>161</v>
      </c>
      <c r="B131" s="27" t="s">
        <v>143</v>
      </c>
      <c r="C131" s="28" t="s">
        <v>157</v>
      </c>
      <c r="D131" s="28">
        <v>1.44</v>
      </c>
      <c r="E131" s="28">
        <v>0.1</v>
      </c>
      <c r="F131" s="28">
        <v>4.26</v>
      </c>
      <c r="G131" s="28">
        <v>4.24</v>
      </c>
      <c r="H131" s="28">
        <v>10.71</v>
      </c>
      <c r="I131" s="28">
        <v>85.129263999999992</v>
      </c>
      <c r="J131" s="26">
        <v>1.02</v>
      </c>
      <c r="K131" s="26">
        <v>2.6</v>
      </c>
      <c r="L131" s="26">
        <v>0</v>
      </c>
      <c r="M131" s="26">
        <v>0</v>
      </c>
      <c r="N131" s="26">
        <v>2.73</v>
      </c>
      <c r="O131" s="26">
        <v>6.6</v>
      </c>
      <c r="P131" s="26">
        <v>1.38</v>
      </c>
      <c r="Q131" s="26">
        <v>0</v>
      </c>
      <c r="R131" s="26">
        <v>0</v>
      </c>
      <c r="S131" s="26">
        <v>0.28000000000000003</v>
      </c>
      <c r="T131" s="26">
        <v>2.09</v>
      </c>
      <c r="U131" s="26">
        <v>450.64</v>
      </c>
      <c r="V131" s="26">
        <v>305.35000000000002</v>
      </c>
      <c r="W131" s="26">
        <v>19.350000000000001</v>
      </c>
      <c r="X131" s="26">
        <v>18.25</v>
      </c>
      <c r="Y131" s="26">
        <v>43.12</v>
      </c>
      <c r="Z131" s="26">
        <v>0.65</v>
      </c>
      <c r="AA131" s="26">
        <v>3.6</v>
      </c>
      <c r="AB131" s="26">
        <v>1548.48</v>
      </c>
      <c r="AC131" s="26">
        <v>328.44</v>
      </c>
      <c r="AD131" s="26">
        <v>1.92</v>
      </c>
      <c r="AE131" s="26">
        <v>0.06</v>
      </c>
      <c r="AF131" s="26">
        <v>0.04</v>
      </c>
      <c r="AG131" s="26">
        <v>0.66</v>
      </c>
      <c r="AH131" s="26">
        <v>1.1499999999999999</v>
      </c>
      <c r="AI131" s="26">
        <v>4.88</v>
      </c>
      <c r="AJ131" s="24">
        <v>0</v>
      </c>
      <c r="AK131" s="24">
        <v>0</v>
      </c>
      <c r="AL131" s="24">
        <v>0</v>
      </c>
      <c r="AM131" s="24">
        <v>41.65</v>
      </c>
      <c r="AN131" s="24">
        <v>45.6</v>
      </c>
      <c r="AO131" s="24">
        <v>7.62</v>
      </c>
      <c r="AP131" s="24">
        <v>31.35</v>
      </c>
      <c r="AQ131" s="24">
        <v>14.1</v>
      </c>
      <c r="AR131" s="24">
        <v>31.73</v>
      </c>
      <c r="AS131" s="24">
        <v>41.74</v>
      </c>
      <c r="AT131" s="24">
        <v>104.55</v>
      </c>
      <c r="AU131" s="24">
        <v>64.87</v>
      </c>
      <c r="AV131" s="24">
        <v>12.72</v>
      </c>
      <c r="AW131" s="24">
        <v>28.58</v>
      </c>
      <c r="AX131" s="24">
        <v>168.29</v>
      </c>
      <c r="AY131" s="24">
        <v>0</v>
      </c>
      <c r="AZ131" s="24">
        <v>22.57</v>
      </c>
      <c r="BA131" s="24">
        <v>21.44</v>
      </c>
      <c r="BB131" s="24">
        <v>23.18</v>
      </c>
      <c r="BC131" s="24">
        <v>11</v>
      </c>
      <c r="BD131" s="24">
        <v>0</v>
      </c>
      <c r="BE131" s="24">
        <v>0</v>
      </c>
      <c r="BF131" s="24">
        <v>0</v>
      </c>
      <c r="BG131" s="24">
        <v>0</v>
      </c>
      <c r="BH131" s="24">
        <v>0</v>
      </c>
      <c r="BI131" s="24">
        <v>0</v>
      </c>
      <c r="BJ131" s="24">
        <v>0</v>
      </c>
      <c r="BK131" s="24">
        <v>0.32</v>
      </c>
      <c r="BL131" s="24">
        <v>0</v>
      </c>
      <c r="BM131" s="24">
        <v>0.19</v>
      </c>
      <c r="BN131" s="24">
        <v>0.01</v>
      </c>
      <c r="BO131" s="24">
        <v>0.03</v>
      </c>
      <c r="BP131" s="24">
        <v>0</v>
      </c>
      <c r="BQ131" s="24">
        <v>0</v>
      </c>
      <c r="BR131" s="24">
        <v>0</v>
      </c>
      <c r="BS131" s="24">
        <v>1.1299999999999999</v>
      </c>
      <c r="BT131" s="24">
        <v>0</v>
      </c>
      <c r="BU131" s="24">
        <v>0</v>
      </c>
      <c r="BV131" s="24">
        <v>3.02</v>
      </c>
      <c r="BW131" s="24">
        <v>0</v>
      </c>
      <c r="BX131" s="24">
        <v>0</v>
      </c>
      <c r="BY131" s="24">
        <v>0</v>
      </c>
      <c r="BZ131" s="24">
        <v>0</v>
      </c>
      <c r="CA131" s="24">
        <v>0</v>
      </c>
      <c r="CB131" s="24">
        <v>282.61</v>
      </c>
      <c r="CD131" s="24">
        <v>327.10000000000002</v>
      </c>
      <c r="CF131" s="24">
        <v>0</v>
      </c>
      <c r="CG131" s="24">
        <v>0</v>
      </c>
      <c r="CH131" s="24">
        <v>0</v>
      </c>
      <c r="CI131" s="24">
        <v>0</v>
      </c>
      <c r="CJ131" s="24">
        <v>0</v>
      </c>
      <c r="CK131" s="24">
        <v>0</v>
      </c>
      <c r="CL131" s="24">
        <v>0</v>
      </c>
      <c r="CM131" s="24">
        <v>0</v>
      </c>
      <c r="CN131" s="24">
        <v>0</v>
      </c>
      <c r="CO131" s="24">
        <v>0</v>
      </c>
      <c r="CP131" s="24">
        <v>0.5</v>
      </c>
    </row>
    <row r="132" spans="1:94" s="24" customFormat="1" ht="31.5" x14ac:dyDescent="0.25">
      <c r="A132" s="24" t="str">
        <f>"19/7"</f>
        <v>19/7</v>
      </c>
      <c r="B132" s="25" t="s">
        <v>144</v>
      </c>
      <c r="C132" s="24" t="str">
        <f>"90"</f>
        <v>90</v>
      </c>
      <c r="D132" s="24">
        <v>9.64</v>
      </c>
      <c r="E132" s="24">
        <v>8.84</v>
      </c>
      <c r="F132" s="24">
        <v>5.07</v>
      </c>
      <c r="G132" s="24">
        <v>1.35</v>
      </c>
      <c r="H132" s="24">
        <v>9.02</v>
      </c>
      <c r="I132" s="24">
        <v>119.53301538461542</v>
      </c>
      <c r="J132" s="24">
        <v>1.55</v>
      </c>
      <c r="K132" s="24">
        <v>0.9</v>
      </c>
      <c r="L132" s="24">
        <v>0</v>
      </c>
      <c r="M132" s="24">
        <v>0</v>
      </c>
      <c r="N132" s="24">
        <v>2.75</v>
      </c>
      <c r="O132" s="24">
        <v>5.79</v>
      </c>
      <c r="P132" s="24">
        <v>0.48</v>
      </c>
      <c r="Q132" s="24">
        <v>0</v>
      </c>
      <c r="R132" s="24">
        <v>0</v>
      </c>
      <c r="S132" s="24">
        <v>0.06</v>
      </c>
      <c r="T132" s="24">
        <v>1.28</v>
      </c>
      <c r="U132" s="24">
        <v>128.13999999999999</v>
      </c>
      <c r="V132" s="24">
        <v>113.26</v>
      </c>
      <c r="W132" s="24">
        <v>43.52</v>
      </c>
      <c r="X132" s="24">
        <v>8.83</v>
      </c>
      <c r="Y132" s="24">
        <v>82.08</v>
      </c>
      <c r="Z132" s="24">
        <v>0.34</v>
      </c>
      <c r="AA132" s="24">
        <v>13.95</v>
      </c>
      <c r="AB132" s="24">
        <v>4.5</v>
      </c>
      <c r="AC132" s="24">
        <v>22.36</v>
      </c>
      <c r="AD132" s="24">
        <v>1.34</v>
      </c>
      <c r="AE132" s="24">
        <v>0.06</v>
      </c>
      <c r="AF132" s="24">
        <v>0.08</v>
      </c>
      <c r="AG132" s="24">
        <v>1.43</v>
      </c>
      <c r="AH132" s="24">
        <v>4.0199999999999996</v>
      </c>
      <c r="AI132" s="24">
        <v>0.17</v>
      </c>
      <c r="AJ132" s="24">
        <v>0</v>
      </c>
      <c r="AK132" s="24">
        <v>525.47</v>
      </c>
      <c r="AL132" s="24">
        <v>415.5</v>
      </c>
      <c r="AM132" s="24">
        <v>807.44</v>
      </c>
      <c r="AN132" s="24">
        <v>862.53</v>
      </c>
      <c r="AO132" s="24">
        <v>245.33</v>
      </c>
      <c r="AP132" s="24">
        <v>496.58</v>
      </c>
      <c r="AQ132" s="24">
        <v>105.27</v>
      </c>
      <c r="AR132" s="24">
        <v>93.28</v>
      </c>
      <c r="AS132" s="24">
        <v>26.17</v>
      </c>
      <c r="AT132" s="24">
        <v>32.659999999999997</v>
      </c>
      <c r="AU132" s="24">
        <v>30.41</v>
      </c>
      <c r="AV132" s="24">
        <v>342.08</v>
      </c>
      <c r="AW132" s="24">
        <v>25.42</v>
      </c>
      <c r="AX132" s="24">
        <v>183.45</v>
      </c>
      <c r="AY132" s="24">
        <v>0</v>
      </c>
      <c r="AZ132" s="24">
        <v>56.58</v>
      </c>
      <c r="BA132" s="24">
        <v>33.15</v>
      </c>
      <c r="BB132" s="24">
        <v>94.44</v>
      </c>
      <c r="BC132" s="24">
        <v>23.99</v>
      </c>
      <c r="BD132" s="24">
        <v>0</v>
      </c>
      <c r="BE132" s="24">
        <v>0</v>
      </c>
      <c r="BF132" s="24">
        <v>0</v>
      </c>
      <c r="BG132" s="24">
        <v>0</v>
      </c>
      <c r="BH132" s="24">
        <v>0</v>
      </c>
      <c r="BI132" s="24">
        <v>0</v>
      </c>
      <c r="BJ132" s="24">
        <v>0</v>
      </c>
      <c r="BK132" s="24">
        <v>0.09</v>
      </c>
      <c r="BL132" s="24">
        <v>0</v>
      </c>
      <c r="BM132" s="24">
        <v>0.05</v>
      </c>
      <c r="BN132" s="24">
        <v>0</v>
      </c>
      <c r="BO132" s="24">
        <v>0.01</v>
      </c>
      <c r="BP132" s="24">
        <v>0</v>
      </c>
      <c r="BQ132" s="24">
        <v>0</v>
      </c>
      <c r="BR132" s="24">
        <v>0</v>
      </c>
      <c r="BS132" s="24">
        <v>0.31</v>
      </c>
      <c r="BT132" s="24">
        <v>0</v>
      </c>
      <c r="BU132" s="24">
        <v>0</v>
      </c>
      <c r="BV132" s="24">
        <v>0.77</v>
      </c>
      <c r="BW132" s="24">
        <v>0</v>
      </c>
      <c r="BX132" s="24">
        <v>0</v>
      </c>
      <c r="BY132" s="24">
        <v>0</v>
      </c>
      <c r="BZ132" s="24">
        <v>0</v>
      </c>
      <c r="CA132" s="24">
        <v>0</v>
      </c>
      <c r="CB132" s="24">
        <v>76.72</v>
      </c>
      <c r="CD132" s="24">
        <v>17.97</v>
      </c>
      <c r="CF132" s="24">
        <v>0</v>
      </c>
      <c r="CG132" s="24">
        <v>0</v>
      </c>
      <c r="CH132" s="24">
        <v>0</v>
      </c>
      <c r="CI132" s="24">
        <v>0</v>
      </c>
      <c r="CJ132" s="24">
        <v>0</v>
      </c>
      <c r="CK132" s="24">
        <v>0</v>
      </c>
      <c r="CL132" s="24">
        <v>0</v>
      </c>
      <c r="CM132" s="24">
        <v>0</v>
      </c>
      <c r="CN132" s="24">
        <v>0</v>
      </c>
      <c r="CO132" s="24">
        <v>0</v>
      </c>
      <c r="CP132" s="24">
        <v>0.42</v>
      </c>
    </row>
    <row r="133" spans="1:94" s="24" customFormat="1" x14ac:dyDescent="0.25">
      <c r="A133" s="24" t="str">
        <f>"3/3"</f>
        <v>3/3</v>
      </c>
      <c r="B133" s="25" t="s">
        <v>114</v>
      </c>
      <c r="C133" s="24" t="str">
        <f>"150"</f>
        <v>150</v>
      </c>
      <c r="D133" s="24">
        <v>3.11</v>
      </c>
      <c r="E133" s="24">
        <v>0.55000000000000004</v>
      </c>
      <c r="F133" s="24">
        <v>3.67</v>
      </c>
      <c r="G133" s="24">
        <v>0.51</v>
      </c>
      <c r="H133" s="24">
        <v>22.07</v>
      </c>
      <c r="I133" s="24">
        <v>132.58571249999997</v>
      </c>
      <c r="J133" s="24">
        <v>2.2799999999999998</v>
      </c>
      <c r="K133" s="24">
        <v>0.08</v>
      </c>
      <c r="L133" s="24">
        <v>0</v>
      </c>
      <c r="M133" s="24">
        <v>0</v>
      </c>
      <c r="N133" s="24">
        <v>2.15</v>
      </c>
      <c r="O133" s="24">
        <v>18.23</v>
      </c>
      <c r="P133" s="24">
        <v>1.7</v>
      </c>
      <c r="Q133" s="24">
        <v>0</v>
      </c>
      <c r="R133" s="24">
        <v>0</v>
      </c>
      <c r="S133" s="24">
        <v>0.28999999999999998</v>
      </c>
      <c r="T133" s="24">
        <v>1.89</v>
      </c>
      <c r="U133" s="24">
        <v>77.84</v>
      </c>
      <c r="V133" s="24">
        <v>636.26</v>
      </c>
      <c r="W133" s="24">
        <v>33.96</v>
      </c>
      <c r="X133" s="24">
        <v>30.35</v>
      </c>
      <c r="Y133" s="24">
        <v>86.82</v>
      </c>
      <c r="Z133" s="24">
        <v>1.1200000000000001</v>
      </c>
      <c r="AA133" s="24">
        <v>18.75</v>
      </c>
      <c r="AB133" s="24">
        <v>34.11</v>
      </c>
      <c r="AC133" s="24">
        <v>25.05</v>
      </c>
      <c r="AD133" s="24">
        <v>0.17</v>
      </c>
      <c r="AE133" s="24">
        <v>0.12</v>
      </c>
      <c r="AF133" s="24">
        <v>0.1</v>
      </c>
      <c r="AG133" s="24">
        <v>1.33</v>
      </c>
      <c r="AH133" s="24">
        <v>2.59</v>
      </c>
      <c r="AI133" s="24">
        <v>5.45</v>
      </c>
      <c r="AJ133" s="24">
        <v>0</v>
      </c>
      <c r="AK133" s="24">
        <v>2.06</v>
      </c>
      <c r="AL133" s="24">
        <v>2.0099999999999998</v>
      </c>
      <c r="AM133" s="24">
        <v>429.04</v>
      </c>
      <c r="AN133" s="24">
        <v>180.57</v>
      </c>
      <c r="AO133" s="24">
        <v>110.59</v>
      </c>
      <c r="AP133" s="24">
        <v>166.94</v>
      </c>
      <c r="AQ133" s="24">
        <v>70.709999999999994</v>
      </c>
      <c r="AR133" s="24">
        <v>255.88</v>
      </c>
      <c r="AS133" s="24">
        <v>269.3</v>
      </c>
      <c r="AT133" s="24">
        <v>351.13</v>
      </c>
      <c r="AU133" s="24">
        <v>373.23</v>
      </c>
      <c r="AV133" s="24">
        <v>118.34</v>
      </c>
      <c r="AW133" s="24">
        <v>220.7</v>
      </c>
      <c r="AX133" s="24">
        <v>830.16</v>
      </c>
      <c r="AY133" s="24">
        <v>0</v>
      </c>
      <c r="AZ133" s="24">
        <v>228.73</v>
      </c>
      <c r="BA133" s="24">
        <v>229.03</v>
      </c>
      <c r="BB133" s="24">
        <v>201</v>
      </c>
      <c r="BC133" s="24">
        <v>94.47</v>
      </c>
      <c r="BD133" s="24">
        <v>0.13</v>
      </c>
      <c r="BE133" s="24">
        <v>0.06</v>
      </c>
      <c r="BF133" s="24">
        <v>0.03</v>
      </c>
      <c r="BG133" s="24">
        <v>7.0000000000000007E-2</v>
      </c>
      <c r="BH133" s="24">
        <v>0.08</v>
      </c>
      <c r="BI133" s="24">
        <v>0.4</v>
      </c>
      <c r="BJ133" s="24">
        <v>0</v>
      </c>
      <c r="BK133" s="24">
        <v>1.21</v>
      </c>
      <c r="BL133" s="24">
        <v>0</v>
      </c>
      <c r="BM133" s="24">
        <v>0.36</v>
      </c>
      <c r="BN133" s="24">
        <v>0</v>
      </c>
      <c r="BO133" s="24">
        <v>0</v>
      </c>
      <c r="BP133" s="24">
        <v>0</v>
      </c>
      <c r="BQ133" s="24">
        <v>0.08</v>
      </c>
      <c r="BR133" s="24">
        <v>0.11</v>
      </c>
      <c r="BS133" s="24">
        <v>1.1000000000000001</v>
      </c>
      <c r="BT133" s="24">
        <v>0</v>
      </c>
      <c r="BU133" s="24">
        <v>0</v>
      </c>
      <c r="BV133" s="24">
        <v>0.17</v>
      </c>
      <c r="BW133" s="24">
        <v>0</v>
      </c>
      <c r="BX133" s="24">
        <v>0</v>
      </c>
      <c r="BY133" s="24">
        <v>0</v>
      </c>
      <c r="BZ133" s="24">
        <v>0</v>
      </c>
      <c r="CA133" s="24">
        <v>0</v>
      </c>
      <c r="CB133" s="24">
        <v>157.05000000000001</v>
      </c>
      <c r="CD133" s="24">
        <v>22.25</v>
      </c>
      <c r="CF133" s="24">
        <v>0</v>
      </c>
      <c r="CG133" s="24">
        <v>0</v>
      </c>
      <c r="CH133" s="24">
        <v>0</v>
      </c>
      <c r="CI133" s="24">
        <v>0</v>
      </c>
      <c r="CJ133" s="24">
        <v>0</v>
      </c>
      <c r="CK133" s="24">
        <v>0</v>
      </c>
      <c r="CL133" s="24">
        <v>0</v>
      </c>
      <c r="CM133" s="24">
        <v>0</v>
      </c>
      <c r="CN133" s="24">
        <v>0</v>
      </c>
      <c r="CO133" s="24">
        <v>0</v>
      </c>
      <c r="CP133" s="24">
        <v>1</v>
      </c>
    </row>
    <row r="134" spans="1:94" s="24" customFormat="1" ht="31.5" x14ac:dyDescent="0.25">
      <c r="A134" s="24" t="str">
        <f>"6/10"</f>
        <v>6/10</v>
      </c>
      <c r="B134" s="25" t="s">
        <v>124</v>
      </c>
      <c r="C134" s="24" t="str">
        <f>"200"</f>
        <v>200</v>
      </c>
      <c r="D134" s="24">
        <v>1.02</v>
      </c>
      <c r="E134" s="24">
        <v>0</v>
      </c>
      <c r="F134" s="24">
        <v>0.06</v>
      </c>
      <c r="G134" s="24">
        <v>0.06</v>
      </c>
      <c r="H134" s="24">
        <v>18.29</v>
      </c>
      <c r="I134" s="24">
        <v>69.016159999999999</v>
      </c>
      <c r="J134" s="24">
        <v>0.02</v>
      </c>
      <c r="K134" s="24">
        <v>0</v>
      </c>
      <c r="L134" s="24">
        <v>0</v>
      </c>
      <c r="M134" s="24">
        <v>0</v>
      </c>
      <c r="N134" s="24">
        <v>14.3</v>
      </c>
      <c r="O134" s="24">
        <v>0.56999999999999995</v>
      </c>
      <c r="P134" s="24">
        <v>3.42</v>
      </c>
      <c r="Q134" s="24">
        <v>0</v>
      </c>
      <c r="R134" s="24">
        <v>0</v>
      </c>
      <c r="S134" s="24">
        <v>0.3</v>
      </c>
      <c r="T134" s="24">
        <v>0.81</v>
      </c>
      <c r="U134" s="24">
        <v>3.42</v>
      </c>
      <c r="V134" s="24">
        <v>340.11</v>
      </c>
      <c r="W134" s="24">
        <v>31.19</v>
      </c>
      <c r="X134" s="24">
        <v>19.95</v>
      </c>
      <c r="Y134" s="24">
        <v>27.16</v>
      </c>
      <c r="Z134" s="24">
        <v>0.64</v>
      </c>
      <c r="AA134" s="24">
        <v>0</v>
      </c>
      <c r="AB134" s="24">
        <v>630</v>
      </c>
      <c r="AC134" s="24">
        <v>116.6</v>
      </c>
      <c r="AD134" s="24">
        <v>1.1000000000000001</v>
      </c>
      <c r="AE134" s="24">
        <v>0.02</v>
      </c>
      <c r="AF134" s="24">
        <v>0.04</v>
      </c>
      <c r="AG134" s="24">
        <v>0.51</v>
      </c>
      <c r="AH134" s="24">
        <v>0.78</v>
      </c>
      <c r="AI134" s="24">
        <v>0.32</v>
      </c>
      <c r="AJ134" s="24">
        <v>0</v>
      </c>
      <c r="AK134" s="24">
        <v>0</v>
      </c>
      <c r="AL134" s="24">
        <v>0</v>
      </c>
      <c r="AM134" s="24">
        <v>0.01</v>
      </c>
      <c r="AN134" s="24">
        <v>0.02</v>
      </c>
      <c r="AO134" s="24">
        <v>0</v>
      </c>
      <c r="AP134" s="24">
        <v>0.01</v>
      </c>
      <c r="AQ134" s="24">
        <v>0</v>
      </c>
      <c r="AR134" s="24">
        <v>0.01</v>
      </c>
      <c r="AS134" s="24">
        <v>0.01</v>
      </c>
      <c r="AT134" s="24">
        <v>0.01</v>
      </c>
      <c r="AU134" s="24">
        <v>0.06</v>
      </c>
      <c r="AV134" s="24">
        <v>0</v>
      </c>
      <c r="AW134" s="24">
        <v>0.01</v>
      </c>
      <c r="AX134" s="24">
        <v>0.03</v>
      </c>
      <c r="AY134" s="24">
        <v>0</v>
      </c>
      <c r="AZ134" s="24">
        <v>0.02</v>
      </c>
      <c r="BA134" s="24">
        <v>0.01</v>
      </c>
      <c r="BB134" s="24">
        <v>0.01</v>
      </c>
      <c r="BC134" s="24">
        <v>0</v>
      </c>
      <c r="BD134" s="24">
        <v>0</v>
      </c>
      <c r="BE134" s="24">
        <v>0</v>
      </c>
      <c r="BF134" s="24">
        <v>0</v>
      </c>
      <c r="BG134" s="24">
        <v>0</v>
      </c>
      <c r="BH134" s="24">
        <v>0</v>
      </c>
      <c r="BI134" s="24">
        <v>0</v>
      </c>
      <c r="BJ134" s="24">
        <v>0</v>
      </c>
      <c r="BK134" s="24">
        <v>0</v>
      </c>
      <c r="BL134" s="24">
        <v>0</v>
      </c>
      <c r="BM134" s="24">
        <v>0</v>
      </c>
      <c r="BN134" s="24">
        <v>0</v>
      </c>
      <c r="BO134" s="24">
        <v>0</v>
      </c>
      <c r="BP134" s="24">
        <v>0</v>
      </c>
      <c r="BQ134" s="24">
        <v>0</v>
      </c>
      <c r="BR134" s="24">
        <v>0</v>
      </c>
      <c r="BS134" s="24">
        <v>0.01</v>
      </c>
      <c r="BT134" s="24">
        <v>0</v>
      </c>
      <c r="BU134" s="24">
        <v>0</v>
      </c>
      <c r="BV134" s="24">
        <v>0.01</v>
      </c>
      <c r="BW134" s="24">
        <v>0</v>
      </c>
      <c r="BX134" s="24">
        <v>0</v>
      </c>
      <c r="BY134" s="24">
        <v>0</v>
      </c>
      <c r="BZ134" s="24">
        <v>0</v>
      </c>
      <c r="CA134" s="24">
        <v>0</v>
      </c>
      <c r="CB134" s="24">
        <v>214.01</v>
      </c>
      <c r="CD134" s="24">
        <v>105</v>
      </c>
      <c r="CF134" s="24">
        <v>0</v>
      </c>
      <c r="CG134" s="24">
        <v>0</v>
      </c>
      <c r="CH134" s="24">
        <v>0</v>
      </c>
      <c r="CI134" s="24">
        <v>0</v>
      </c>
      <c r="CJ134" s="24">
        <v>0</v>
      </c>
      <c r="CK134" s="24">
        <v>0</v>
      </c>
      <c r="CL134" s="24">
        <v>0</v>
      </c>
      <c r="CM134" s="24">
        <v>0</v>
      </c>
      <c r="CN134" s="24">
        <v>0</v>
      </c>
      <c r="CO134" s="24">
        <v>15</v>
      </c>
      <c r="CP134" s="24">
        <v>0</v>
      </c>
    </row>
    <row r="135" spans="1:94" s="24" customFormat="1" x14ac:dyDescent="0.25">
      <c r="A135" s="24" t="str">
        <f>"-"</f>
        <v>-</v>
      </c>
      <c r="B135" s="25" t="s">
        <v>93</v>
      </c>
      <c r="C135" s="24" t="str">
        <f>"40"</f>
        <v>40</v>
      </c>
      <c r="D135" s="24">
        <v>2.64</v>
      </c>
      <c r="E135" s="24">
        <v>0</v>
      </c>
      <c r="F135" s="24">
        <v>0.26</v>
      </c>
      <c r="G135" s="24">
        <v>0.26</v>
      </c>
      <c r="H135" s="24">
        <v>18.760000000000002</v>
      </c>
      <c r="I135" s="24">
        <v>89.560399999999987</v>
      </c>
      <c r="J135" s="24">
        <v>0</v>
      </c>
      <c r="K135" s="24">
        <v>0</v>
      </c>
      <c r="L135" s="24">
        <v>0</v>
      </c>
      <c r="M135" s="24">
        <v>0</v>
      </c>
      <c r="N135" s="24">
        <v>0.44</v>
      </c>
      <c r="O135" s="24">
        <v>18.239999999999998</v>
      </c>
      <c r="P135" s="24">
        <v>0.08</v>
      </c>
      <c r="Q135" s="24">
        <v>0</v>
      </c>
      <c r="R135" s="24">
        <v>0</v>
      </c>
      <c r="S135" s="24">
        <v>0</v>
      </c>
      <c r="T135" s="24">
        <v>0.72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0</v>
      </c>
      <c r="AG135" s="24">
        <v>0</v>
      </c>
      <c r="AH135" s="24">
        <v>0</v>
      </c>
      <c r="AI135" s="24">
        <v>0</v>
      </c>
      <c r="AJ135" s="24">
        <v>0</v>
      </c>
      <c r="AK135" s="24">
        <v>0</v>
      </c>
      <c r="AL135" s="24">
        <v>0</v>
      </c>
      <c r="AM135" s="24">
        <v>203.58</v>
      </c>
      <c r="AN135" s="24">
        <v>67.510000000000005</v>
      </c>
      <c r="AO135" s="24">
        <v>40.020000000000003</v>
      </c>
      <c r="AP135" s="24">
        <v>80.040000000000006</v>
      </c>
      <c r="AQ135" s="24">
        <v>30.28</v>
      </c>
      <c r="AR135" s="24">
        <v>144.77000000000001</v>
      </c>
      <c r="AS135" s="24">
        <v>89.78</v>
      </c>
      <c r="AT135" s="24">
        <v>125.28</v>
      </c>
      <c r="AU135" s="24">
        <v>103.36</v>
      </c>
      <c r="AV135" s="24">
        <v>54.29</v>
      </c>
      <c r="AW135" s="24">
        <v>96.05</v>
      </c>
      <c r="AX135" s="24">
        <v>803.18</v>
      </c>
      <c r="AY135" s="24">
        <v>0</v>
      </c>
      <c r="AZ135" s="24">
        <v>261.7</v>
      </c>
      <c r="BA135" s="24">
        <v>113.8</v>
      </c>
      <c r="BB135" s="24">
        <v>75.52</v>
      </c>
      <c r="BC135" s="24">
        <v>59.86</v>
      </c>
      <c r="BD135" s="24">
        <v>0</v>
      </c>
      <c r="BE135" s="24">
        <v>0</v>
      </c>
      <c r="BF135" s="24">
        <v>0</v>
      </c>
      <c r="BG135" s="24">
        <v>0</v>
      </c>
      <c r="BH135" s="24">
        <v>0</v>
      </c>
      <c r="BI135" s="24">
        <v>0</v>
      </c>
      <c r="BJ135" s="24">
        <v>0</v>
      </c>
      <c r="BK135" s="24">
        <v>0.03</v>
      </c>
      <c r="BL135" s="24">
        <v>0</v>
      </c>
      <c r="BM135" s="24">
        <v>0</v>
      </c>
      <c r="BN135" s="24">
        <v>0</v>
      </c>
      <c r="BO135" s="24">
        <v>0</v>
      </c>
      <c r="BP135" s="24">
        <v>0</v>
      </c>
      <c r="BQ135" s="24">
        <v>0</v>
      </c>
      <c r="BR135" s="24">
        <v>0</v>
      </c>
      <c r="BS135" s="24">
        <v>0.03</v>
      </c>
      <c r="BT135" s="24">
        <v>0</v>
      </c>
      <c r="BU135" s="24">
        <v>0</v>
      </c>
      <c r="BV135" s="24">
        <v>0.11</v>
      </c>
      <c r="BW135" s="24">
        <v>0.01</v>
      </c>
      <c r="BX135" s="24">
        <v>0</v>
      </c>
      <c r="BY135" s="24">
        <v>0</v>
      </c>
      <c r="BZ135" s="24">
        <v>0</v>
      </c>
      <c r="CA135" s="24">
        <v>0</v>
      </c>
      <c r="CB135" s="24">
        <v>15.64</v>
      </c>
      <c r="CD135" s="24">
        <v>0</v>
      </c>
      <c r="CF135" s="24">
        <v>0</v>
      </c>
      <c r="CG135" s="24">
        <v>0</v>
      </c>
      <c r="CH135" s="24">
        <v>0</v>
      </c>
      <c r="CI135" s="24">
        <v>0</v>
      </c>
      <c r="CJ135" s="24">
        <v>0</v>
      </c>
      <c r="CK135" s="24">
        <v>0</v>
      </c>
      <c r="CL135" s="24">
        <v>0</v>
      </c>
      <c r="CM135" s="24">
        <v>0</v>
      </c>
      <c r="CN135" s="24">
        <v>0</v>
      </c>
      <c r="CO135" s="24">
        <v>0</v>
      </c>
      <c r="CP135" s="24">
        <v>0</v>
      </c>
    </row>
    <row r="136" spans="1:94" s="24" customFormat="1" x14ac:dyDescent="0.25">
      <c r="A136" s="24" t="str">
        <f>"-"</f>
        <v>-</v>
      </c>
      <c r="B136" s="25" t="s">
        <v>103</v>
      </c>
      <c r="C136" s="24" t="str">
        <f>"40"</f>
        <v>40</v>
      </c>
      <c r="D136" s="24">
        <v>2.64</v>
      </c>
      <c r="E136" s="24">
        <v>0</v>
      </c>
      <c r="F136" s="24">
        <v>0.48</v>
      </c>
      <c r="G136" s="24">
        <v>0.48</v>
      </c>
      <c r="H136" s="24">
        <v>16.68</v>
      </c>
      <c r="I136" s="24">
        <v>77.352000000000004</v>
      </c>
      <c r="J136" s="24">
        <v>0.08</v>
      </c>
      <c r="K136" s="24">
        <v>0</v>
      </c>
      <c r="L136" s="24">
        <v>0</v>
      </c>
      <c r="M136" s="24">
        <v>0</v>
      </c>
      <c r="N136" s="24">
        <v>0.48</v>
      </c>
      <c r="O136" s="24">
        <v>12.88</v>
      </c>
      <c r="P136" s="24">
        <v>3.32</v>
      </c>
      <c r="Q136" s="24">
        <v>0</v>
      </c>
      <c r="R136" s="24">
        <v>0</v>
      </c>
      <c r="S136" s="24">
        <v>0.4</v>
      </c>
      <c r="T136" s="24">
        <v>1</v>
      </c>
      <c r="U136" s="24">
        <v>244</v>
      </c>
      <c r="V136" s="24">
        <v>98</v>
      </c>
      <c r="W136" s="24">
        <v>14</v>
      </c>
      <c r="X136" s="24">
        <v>18.8</v>
      </c>
      <c r="Y136" s="24">
        <v>63.2</v>
      </c>
      <c r="Z136" s="24">
        <v>1.56</v>
      </c>
      <c r="AA136" s="24">
        <v>0</v>
      </c>
      <c r="AB136" s="24">
        <v>2</v>
      </c>
      <c r="AC136" s="24">
        <v>0.4</v>
      </c>
      <c r="AD136" s="24">
        <v>0.56000000000000005</v>
      </c>
      <c r="AE136" s="24">
        <v>7.0000000000000007E-2</v>
      </c>
      <c r="AF136" s="24">
        <v>0.03</v>
      </c>
      <c r="AG136" s="24">
        <v>0.28000000000000003</v>
      </c>
      <c r="AH136" s="24">
        <v>0.8</v>
      </c>
      <c r="AI136" s="24">
        <v>0</v>
      </c>
      <c r="AJ136" s="24">
        <v>0</v>
      </c>
      <c r="AK136" s="24">
        <v>0</v>
      </c>
      <c r="AL136" s="24">
        <v>0</v>
      </c>
      <c r="AM136" s="24">
        <v>170.8</v>
      </c>
      <c r="AN136" s="24">
        <v>89.2</v>
      </c>
      <c r="AO136" s="24">
        <v>37.200000000000003</v>
      </c>
      <c r="AP136" s="24">
        <v>79.2</v>
      </c>
      <c r="AQ136" s="24">
        <v>32</v>
      </c>
      <c r="AR136" s="24">
        <v>148.4</v>
      </c>
      <c r="AS136" s="24">
        <v>118.8</v>
      </c>
      <c r="AT136" s="24">
        <v>116.4</v>
      </c>
      <c r="AU136" s="24">
        <v>185.6</v>
      </c>
      <c r="AV136" s="24">
        <v>49.6</v>
      </c>
      <c r="AW136" s="24">
        <v>124</v>
      </c>
      <c r="AX136" s="24">
        <v>611.6</v>
      </c>
      <c r="AY136" s="24">
        <v>0</v>
      </c>
      <c r="AZ136" s="24">
        <v>210.4</v>
      </c>
      <c r="BA136" s="24">
        <v>116.4</v>
      </c>
      <c r="BB136" s="24">
        <v>72</v>
      </c>
      <c r="BC136" s="24">
        <v>52</v>
      </c>
      <c r="BD136" s="24">
        <v>0</v>
      </c>
      <c r="BE136" s="24">
        <v>0</v>
      </c>
      <c r="BF136" s="24">
        <v>0</v>
      </c>
      <c r="BG136" s="24">
        <v>0</v>
      </c>
      <c r="BH136" s="24">
        <v>0</v>
      </c>
      <c r="BI136" s="24">
        <v>0</v>
      </c>
      <c r="BJ136" s="24">
        <v>0</v>
      </c>
      <c r="BK136" s="24">
        <v>0.06</v>
      </c>
      <c r="BL136" s="24">
        <v>0</v>
      </c>
      <c r="BM136" s="24">
        <v>0</v>
      </c>
      <c r="BN136" s="24">
        <v>0.01</v>
      </c>
      <c r="BO136" s="24">
        <v>0</v>
      </c>
      <c r="BP136" s="24">
        <v>0</v>
      </c>
      <c r="BQ136" s="24">
        <v>0</v>
      </c>
      <c r="BR136" s="24">
        <v>0</v>
      </c>
      <c r="BS136" s="24">
        <v>0.04</v>
      </c>
      <c r="BT136" s="24">
        <v>0</v>
      </c>
      <c r="BU136" s="24">
        <v>0</v>
      </c>
      <c r="BV136" s="24">
        <v>0.19</v>
      </c>
      <c r="BW136" s="24">
        <v>0.03</v>
      </c>
      <c r="BX136" s="24">
        <v>0</v>
      </c>
      <c r="BY136" s="24">
        <v>0</v>
      </c>
      <c r="BZ136" s="24">
        <v>0</v>
      </c>
      <c r="CA136" s="24">
        <v>0</v>
      </c>
      <c r="CB136" s="24">
        <v>18.8</v>
      </c>
      <c r="CD136" s="24">
        <v>0.33</v>
      </c>
      <c r="CF136" s="24">
        <v>0</v>
      </c>
      <c r="CG136" s="24">
        <v>0</v>
      </c>
      <c r="CH136" s="24">
        <v>0</v>
      </c>
      <c r="CI136" s="24">
        <v>0</v>
      </c>
      <c r="CJ136" s="24">
        <v>0</v>
      </c>
      <c r="CK136" s="24">
        <v>0</v>
      </c>
      <c r="CL136" s="24">
        <v>0</v>
      </c>
      <c r="CM136" s="24">
        <v>0</v>
      </c>
      <c r="CN136" s="24">
        <v>0</v>
      </c>
      <c r="CO136" s="24">
        <v>0</v>
      </c>
      <c r="CP136" s="24">
        <v>0</v>
      </c>
    </row>
    <row r="137" spans="1:94" s="26" customFormat="1" x14ac:dyDescent="0.25">
      <c r="A137" s="26" t="str">
        <f>"-"</f>
        <v>-</v>
      </c>
      <c r="B137" s="27" t="s">
        <v>98</v>
      </c>
      <c r="C137" s="26" t="str">
        <f>"20"</f>
        <v>20</v>
      </c>
      <c r="D137" s="26">
        <v>4.72</v>
      </c>
      <c r="E137" s="26">
        <v>5.0199999999999996</v>
      </c>
      <c r="F137" s="26">
        <v>4.47</v>
      </c>
      <c r="G137" s="26">
        <v>0</v>
      </c>
      <c r="H137" s="26">
        <v>0</v>
      </c>
      <c r="I137" s="26">
        <v>59.108159999999998</v>
      </c>
      <c r="J137" s="26">
        <v>1.21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0.22</v>
      </c>
      <c r="U137" s="26">
        <v>19.32</v>
      </c>
      <c r="V137" s="26">
        <v>47.12</v>
      </c>
      <c r="W137" s="26">
        <v>3.89</v>
      </c>
      <c r="X137" s="26">
        <v>4.32</v>
      </c>
      <c r="Y137" s="26">
        <v>39.619999999999997</v>
      </c>
      <c r="Z137" s="26">
        <v>0.38</v>
      </c>
      <c r="AA137" s="26">
        <v>11.59</v>
      </c>
      <c r="AB137" s="26">
        <v>2.21</v>
      </c>
      <c r="AC137" s="26">
        <v>19.87</v>
      </c>
      <c r="AD137" s="26">
        <v>0.14000000000000001</v>
      </c>
      <c r="AE137" s="26">
        <v>0.01</v>
      </c>
      <c r="AF137" s="26">
        <v>0.03</v>
      </c>
      <c r="AG137" s="26">
        <v>1.7</v>
      </c>
      <c r="AH137" s="26">
        <v>3.45</v>
      </c>
      <c r="AI137" s="26">
        <v>0.2</v>
      </c>
      <c r="AJ137" s="26">
        <v>0</v>
      </c>
      <c r="AK137" s="26">
        <v>0</v>
      </c>
      <c r="AL137" s="26">
        <v>0</v>
      </c>
      <c r="AM137" s="26">
        <v>0</v>
      </c>
      <c r="AN137" s="26">
        <v>0</v>
      </c>
      <c r="AO137" s="26">
        <v>0</v>
      </c>
      <c r="AP137" s="26">
        <v>0</v>
      </c>
      <c r="AQ137" s="26">
        <v>0</v>
      </c>
      <c r="AR137" s="26">
        <v>0</v>
      </c>
      <c r="AS137" s="26">
        <v>0</v>
      </c>
      <c r="AT137" s="26">
        <v>0</v>
      </c>
      <c r="AU137" s="26">
        <v>0</v>
      </c>
      <c r="AV137" s="26">
        <v>0</v>
      </c>
      <c r="AW137" s="26">
        <v>0</v>
      </c>
      <c r="AX137" s="26">
        <v>0</v>
      </c>
      <c r="AY137" s="26">
        <v>0</v>
      </c>
      <c r="AZ137" s="26">
        <v>0</v>
      </c>
      <c r="BA137" s="26">
        <v>0</v>
      </c>
      <c r="BB137" s="26">
        <v>0</v>
      </c>
      <c r="BC137" s="26">
        <v>0</v>
      </c>
      <c r="BD137" s="26">
        <v>0</v>
      </c>
      <c r="BE137" s="26">
        <v>0</v>
      </c>
      <c r="BF137" s="26">
        <v>0</v>
      </c>
      <c r="BG137" s="26">
        <v>0</v>
      </c>
      <c r="BH137" s="26">
        <v>0</v>
      </c>
      <c r="BI137" s="26">
        <v>0</v>
      </c>
      <c r="BJ137" s="26">
        <v>0</v>
      </c>
      <c r="BK137" s="26">
        <v>0</v>
      </c>
      <c r="BL137" s="26">
        <v>0</v>
      </c>
      <c r="BM137" s="26">
        <v>0</v>
      </c>
      <c r="BN137" s="26">
        <v>0</v>
      </c>
      <c r="BO137" s="26">
        <v>0</v>
      </c>
      <c r="BP137" s="26">
        <v>0</v>
      </c>
      <c r="BQ137" s="26">
        <v>0</v>
      </c>
      <c r="BR137" s="26">
        <v>0</v>
      </c>
      <c r="BS137" s="26">
        <v>0</v>
      </c>
      <c r="BT137" s="26">
        <v>0</v>
      </c>
      <c r="BU137" s="26">
        <v>0</v>
      </c>
      <c r="BV137" s="26">
        <v>0</v>
      </c>
      <c r="BW137" s="26">
        <v>0</v>
      </c>
      <c r="BX137" s="26">
        <v>0</v>
      </c>
      <c r="BY137" s="26">
        <v>0</v>
      </c>
      <c r="BZ137" s="26">
        <v>0</v>
      </c>
      <c r="CA137" s="26">
        <v>0</v>
      </c>
      <c r="CB137" s="26">
        <v>17.28</v>
      </c>
      <c r="CD137" s="26">
        <v>11.96</v>
      </c>
      <c r="CF137" s="26">
        <v>0</v>
      </c>
      <c r="CG137" s="26">
        <v>0</v>
      </c>
      <c r="CH137" s="26">
        <v>0</v>
      </c>
      <c r="CI137" s="26">
        <v>0</v>
      </c>
      <c r="CJ137" s="26">
        <v>0</v>
      </c>
      <c r="CK137" s="26">
        <v>0</v>
      </c>
      <c r="CL137" s="26">
        <v>0</v>
      </c>
      <c r="CM137" s="26">
        <v>0</v>
      </c>
      <c r="CN137" s="26">
        <v>0</v>
      </c>
      <c r="CO137" s="26">
        <v>0</v>
      </c>
      <c r="CP137" s="26">
        <v>0</v>
      </c>
    </row>
    <row r="138" spans="1:94" s="30" customFormat="1" x14ac:dyDescent="0.25">
      <c r="B138" s="31" t="s">
        <v>105</v>
      </c>
      <c r="D138" s="32">
        <f>SUM(D130:D137)</f>
        <v>27.03</v>
      </c>
      <c r="E138" s="30">
        <f t="shared" ref="E138:AI138" si="4">SUM(E130:E137)</f>
        <v>14.51</v>
      </c>
      <c r="F138" s="30">
        <f t="shared" si="4"/>
        <v>20.74</v>
      </c>
      <c r="G138" s="30">
        <f t="shared" si="4"/>
        <v>9.370000000000001</v>
      </c>
      <c r="H138" s="30">
        <f t="shared" si="4"/>
        <v>102.22999999999999</v>
      </c>
      <c r="I138" s="30">
        <f t="shared" si="4"/>
        <v>682.8080238846153</v>
      </c>
      <c r="J138" s="30">
        <f t="shared" si="4"/>
        <v>6.46</v>
      </c>
      <c r="K138" s="30">
        <f t="shared" si="4"/>
        <v>5.1400000000000006</v>
      </c>
      <c r="L138" s="30">
        <f t="shared" si="4"/>
        <v>0</v>
      </c>
      <c r="M138" s="30">
        <f t="shared" si="4"/>
        <v>0</v>
      </c>
      <c r="N138" s="30">
        <f t="shared" si="4"/>
        <v>24.790000000000003</v>
      </c>
      <c r="O138" s="30">
        <f t="shared" si="4"/>
        <v>64.19</v>
      </c>
      <c r="P138" s="30">
        <f t="shared" si="4"/>
        <v>13.26</v>
      </c>
      <c r="Q138" s="30">
        <f t="shared" si="4"/>
        <v>0</v>
      </c>
      <c r="R138" s="30">
        <f t="shared" si="4"/>
        <v>0</v>
      </c>
      <c r="S138" s="30">
        <f t="shared" si="4"/>
        <v>1.3900000000000001</v>
      </c>
      <c r="T138" s="30">
        <f t="shared" si="4"/>
        <v>8.7700000000000014</v>
      </c>
      <c r="U138" s="30">
        <f t="shared" si="4"/>
        <v>1135.0399999999997</v>
      </c>
      <c r="V138" s="30">
        <f t="shared" si="4"/>
        <v>1598.31</v>
      </c>
      <c r="W138" s="30">
        <f t="shared" si="4"/>
        <v>157.66999999999999</v>
      </c>
      <c r="X138" s="30">
        <f t="shared" si="4"/>
        <v>112.85</v>
      </c>
      <c r="Y138" s="30">
        <f t="shared" si="4"/>
        <v>378.5</v>
      </c>
      <c r="Z138" s="30">
        <f t="shared" si="4"/>
        <v>5.1000000000000005</v>
      </c>
      <c r="AA138" s="30">
        <f t="shared" si="4"/>
        <v>47.89</v>
      </c>
      <c r="AB138" s="30">
        <f t="shared" si="4"/>
        <v>2397.6999999999998</v>
      </c>
      <c r="AC138" s="30">
        <f t="shared" si="4"/>
        <v>542.72</v>
      </c>
      <c r="AD138" s="30">
        <f t="shared" si="4"/>
        <v>6.4099999999999993</v>
      </c>
      <c r="AE138" s="30">
        <f t="shared" si="4"/>
        <v>0.4</v>
      </c>
      <c r="AF138" s="30">
        <f t="shared" si="4"/>
        <v>0.35</v>
      </c>
      <c r="AG138" s="30">
        <f t="shared" si="4"/>
        <v>6.32</v>
      </c>
      <c r="AH138" s="30">
        <f t="shared" si="4"/>
        <v>13.57</v>
      </c>
      <c r="AI138" s="30">
        <f t="shared" si="4"/>
        <v>16.899999999999999</v>
      </c>
      <c r="AJ138" s="30">
        <v>0</v>
      </c>
      <c r="AK138" s="30">
        <v>651.36</v>
      </c>
      <c r="AL138" s="30">
        <v>517.48</v>
      </c>
      <c r="AM138" s="30">
        <v>1842.54</v>
      </c>
      <c r="AN138" s="30">
        <v>1448.85</v>
      </c>
      <c r="AO138" s="30">
        <v>497.34</v>
      </c>
      <c r="AP138" s="30">
        <v>973</v>
      </c>
      <c r="AQ138" s="30">
        <v>278.11</v>
      </c>
      <c r="AR138" s="30">
        <v>702.14</v>
      </c>
      <c r="AS138" s="30">
        <v>559.57000000000005</v>
      </c>
      <c r="AT138" s="30">
        <v>744.05</v>
      </c>
      <c r="AU138" s="30">
        <v>804.86</v>
      </c>
      <c r="AV138" s="30">
        <v>657.75</v>
      </c>
      <c r="AW138" s="30">
        <v>506.29</v>
      </c>
      <c r="AX138" s="30">
        <v>2788.58</v>
      </c>
      <c r="AY138" s="30">
        <v>0</v>
      </c>
      <c r="AZ138" s="30">
        <v>798.14</v>
      </c>
      <c r="BA138" s="30">
        <v>528.83000000000004</v>
      </c>
      <c r="BB138" s="30">
        <v>494.47</v>
      </c>
      <c r="BC138" s="30">
        <v>248.12</v>
      </c>
      <c r="BD138" s="30">
        <v>0.13</v>
      </c>
      <c r="BE138" s="30">
        <v>0.06</v>
      </c>
      <c r="BF138" s="30">
        <v>0.03</v>
      </c>
      <c r="BG138" s="30">
        <v>7.0000000000000007E-2</v>
      </c>
      <c r="BH138" s="30">
        <v>0.08</v>
      </c>
      <c r="BI138" s="30">
        <v>0.4</v>
      </c>
      <c r="BJ138" s="30">
        <v>0</v>
      </c>
      <c r="BK138" s="30">
        <v>1.72</v>
      </c>
      <c r="BL138" s="30">
        <v>0</v>
      </c>
      <c r="BM138" s="30">
        <v>0.62</v>
      </c>
      <c r="BN138" s="30">
        <v>0.03</v>
      </c>
      <c r="BO138" s="30">
        <v>0.04</v>
      </c>
      <c r="BP138" s="30">
        <v>0</v>
      </c>
      <c r="BQ138" s="30">
        <v>0.08</v>
      </c>
      <c r="BR138" s="30">
        <v>0.12</v>
      </c>
      <c r="BS138" s="30">
        <v>2.7</v>
      </c>
      <c r="BT138" s="30">
        <v>0</v>
      </c>
      <c r="BU138" s="30">
        <v>0</v>
      </c>
      <c r="BV138" s="30">
        <v>4.4400000000000004</v>
      </c>
      <c r="BW138" s="30">
        <v>0.04</v>
      </c>
      <c r="BX138" s="30">
        <v>0</v>
      </c>
      <c r="BY138" s="30">
        <v>0</v>
      </c>
      <c r="BZ138" s="30">
        <v>0</v>
      </c>
      <c r="CA138" s="30">
        <v>0</v>
      </c>
      <c r="CB138" s="30">
        <v>838.57</v>
      </c>
      <c r="CC138" s="30">
        <f>$I$138/$I$139*100</f>
        <v>56.780104438484436</v>
      </c>
      <c r="CD138" s="30">
        <v>523.80999999999995</v>
      </c>
      <c r="CF138" s="30">
        <v>0</v>
      </c>
      <c r="CG138" s="30">
        <v>0</v>
      </c>
      <c r="CH138" s="30">
        <v>0</v>
      </c>
      <c r="CI138" s="30">
        <v>0</v>
      </c>
      <c r="CJ138" s="30">
        <v>0</v>
      </c>
      <c r="CK138" s="30">
        <v>0</v>
      </c>
      <c r="CL138" s="30">
        <v>0</v>
      </c>
      <c r="CM138" s="30">
        <v>0</v>
      </c>
      <c r="CN138" s="30">
        <v>0</v>
      </c>
      <c r="CO138" s="30">
        <v>15</v>
      </c>
      <c r="CP138" s="30">
        <v>1.92</v>
      </c>
    </row>
    <row r="139" spans="1:94" s="30" customFormat="1" x14ac:dyDescent="0.25">
      <c r="B139" s="31" t="s">
        <v>106</v>
      </c>
      <c r="D139" s="30">
        <f>D138+D128</f>
        <v>43.07</v>
      </c>
      <c r="E139" s="30">
        <f t="shared" ref="E139:BP139" si="5">E138+E128</f>
        <v>22.14</v>
      </c>
      <c r="F139" s="30">
        <f t="shared" si="5"/>
        <v>40.53</v>
      </c>
      <c r="G139" s="30">
        <f t="shared" si="5"/>
        <v>11.15</v>
      </c>
      <c r="H139" s="30">
        <f t="shared" si="5"/>
        <v>171.6</v>
      </c>
      <c r="I139" s="30">
        <f t="shared" si="5"/>
        <v>1202.5480238846153</v>
      </c>
      <c r="J139" s="30">
        <f t="shared" si="5"/>
        <v>18.579999999999998</v>
      </c>
      <c r="K139" s="30">
        <f t="shared" si="5"/>
        <v>5.4700000000000006</v>
      </c>
      <c r="L139" s="30">
        <f t="shared" si="5"/>
        <v>0</v>
      </c>
      <c r="M139" s="30">
        <f t="shared" si="5"/>
        <v>0</v>
      </c>
      <c r="N139" s="30">
        <f t="shared" si="5"/>
        <v>41.86</v>
      </c>
      <c r="O139" s="30">
        <f t="shared" si="5"/>
        <v>115.06</v>
      </c>
      <c r="P139" s="30">
        <f t="shared" si="5"/>
        <v>14.69</v>
      </c>
      <c r="Q139" s="30">
        <f t="shared" si="5"/>
        <v>0</v>
      </c>
      <c r="R139" s="30">
        <f t="shared" si="5"/>
        <v>0</v>
      </c>
      <c r="S139" s="30">
        <f t="shared" si="5"/>
        <v>1.7600000000000002</v>
      </c>
      <c r="T139" s="30">
        <f t="shared" si="5"/>
        <v>12.63</v>
      </c>
      <c r="U139" s="30">
        <f t="shared" si="5"/>
        <v>1529.4699999999998</v>
      </c>
      <c r="V139" s="30">
        <f t="shared" si="5"/>
        <v>1920.05</v>
      </c>
      <c r="W139" s="30">
        <f t="shared" si="5"/>
        <v>461.73</v>
      </c>
      <c r="X139" s="30">
        <f t="shared" si="5"/>
        <v>169.04</v>
      </c>
      <c r="Y139" s="30">
        <f t="shared" si="5"/>
        <v>662.19</v>
      </c>
      <c r="Z139" s="30">
        <f t="shared" si="5"/>
        <v>6.33</v>
      </c>
      <c r="AA139" s="30">
        <f t="shared" si="5"/>
        <v>148.49</v>
      </c>
      <c r="AB139" s="30">
        <f t="shared" si="5"/>
        <v>2477.6</v>
      </c>
      <c r="AC139" s="30">
        <f t="shared" si="5"/>
        <v>672.62</v>
      </c>
      <c r="AD139" s="30">
        <f t="shared" si="5"/>
        <v>6.7199999999999989</v>
      </c>
      <c r="AE139" s="30">
        <f t="shared" si="5"/>
        <v>0.58000000000000007</v>
      </c>
      <c r="AF139" s="30">
        <f t="shared" si="5"/>
        <v>0.6399999999999999</v>
      </c>
      <c r="AG139" s="30">
        <f t="shared" si="5"/>
        <v>7.01</v>
      </c>
      <c r="AH139" s="30">
        <f t="shared" si="5"/>
        <v>17.48</v>
      </c>
      <c r="AI139" s="30">
        <f t="shared" si="5"/>
        <v>17.849999999999998</v>
      </c>
      <c r="AJ139" s="30">
        <f t="shared" si="5"/>
        <v>0</v>
      </c>
      <c r="AK139" s="30">
        <f t="shared" si="5"/>
        <v>1080.8800000000001</v>
      </c>
      <c r="AL139" s="30">
        <f t="shared" si="5"/>
        <v>903.58</v>
      </c>
      <c r="AM139" s="30">
        <f t="shared" si="5"/>
        <v>3416.85</v>
      </c>
      <c r="AN139" s="30">
        <f t="shared" si="5"/>
        <v>2185.77</v>
      </c>
      <c r="AO139" s="30">
        <f t="shared" si="5"/>
        <v>848.07999999999993</v>
      </c>
      <c r="AP139" s="30">
        <f t="shared" si="5"/>
        <v>1557.79</v>
      </c>
      <c r="AQ139" s="30">
        <f t="shared" si="5"/>
        <v>537.79</v>
      </c>
      <c r="AR139" s="30">
        <f t="shared" si="5"/>
        <v>1516.1100000000001</v>
      </c>
      <c r="AS139" s="30">
        <f t="shared" si="5"/>
        <v>1179.74</v>
      </c>
      <c r="AT139" s="30">
        <f t="shared" si="5"/>
        <v>1182.5899999999999</v>
      </c>
      <c r="AU139" s="30">
        <f t="shared" si="5"/>
        <v>1368.67</v>
      </c>
      <c r="AV139" s="30">
        <f t="shared" si="5"/>
        <v>912.09</v>
      </c>
      <c r="AW139" s="30">
        <f t="shared" si="5"/>
        <v>817.69</v>
      </c>
      <c r="AX139" s="30">
        <f t="shared" si="5"/>
        <v>5365.95</v>
      </c>
      <c r="AY139" s="30">
        <f t="shared" si="5"/>
        <v>0</v>
      </c>
      <c r="AZ139" s="30">
        <f t="shared" si="5"/>
        <v>1775.3</v>
      </c>
      <c r="BA139" s="30">
        <f t="shared" si="5"/>
        <v>1099.6600000000001</v>
      </c>
      <c r="BB139" s="30">
        <f t="shared" si="5"/>
        <v>1207.73</v>
      </c>
      <c r="BC139" s="30">
        <f t="shared" si="5"/>
        <v>471.03999999999996</v>
      </c>
      <c r="BD139" s="30">
        <f t="shared" si="5"/>
        <v>0.52</v>
      </c>
      <c r="BE139" s="30">
        <f t="shared" si="5"/>
        <v>0.25</v>
      </c>
      <c r="BF139" s="30">
        <f t="shared" si="5"/>
        <v>0.16</v>
      </c>
      <c r="BG139" s="30">
        <f t="shared" si="5"/>
        <v>0.4</v>
      </c>
      <c r="BH139" s="30">
        <f t="shared" si="5"/>
        <v>0.46</v>
      </c>
      <c r="BI139" s="30">
        <f t="shared" si="5"/>
        <v>1.88</v>
      </c>
      <c r="BJ139" s="30">
        <f t="shared" si="5"/>
        <v>0.04</v>
      </c>
      <c r="BK139" s="30">
        <f t="shared" si="5"/>
        <v>5.7299999999999995</v>
      </c>
      <c r="BL139" s="30">
        <f t="shared" si="5"/>
        <v>0.01</v>
      </c>
      <c r="BM139" s="30">
        <f t="shared" si="5"/>
        <v>1.7799999999999998</v>
      </c>
      <c r="BN139" s="30">
        <f t="shared" si="5"/>
        <v>0.05</v>
      </c>
      <c r="BO139" s="30">
        <f t="shared" si="5"/>
        <v>0.04</v>
      </c>
      <c r="BP139" s="30">
        <f t="shared" si="5"/>
        <v>0</v>
      </c>
      <c r="BQ139" s="30">
        <f t="shared" ref="BQ139:CB139" si="6">BQ138+BQ128</f>
        <v>0.35000000000000003</v>
      </c>
      <c r="BR139" s="30">
        <f t="shared" si="6"/>
        <v>0.53</v>
      </c>
      <c r="BS139" s="30">
        <f t="shared" si="6"/>
        <v>6.04</v>
      </c>
      <c r="BT139" s="30">
        <f t="shared" si="6"/>
        <v>0</v>
      </c>
      <c r="BU139" s="30">
        <f t="shared" si="6"/>
        <v>0</v>
      </c>
      <c r="BV139" s="30">
        <f t="shared" si="6"/>
        <v>5.5400000000000009</v>
      </c>
      <c r="BW139" s="30">
        <f t="shared" si="6"/>
        <v>7.0000000000000007E-2</v>
      </c>
      <c r="BX139" s="30">
        <f t="shared" si="6"/>
        <v>0</v>
      </c>
      <c r="BY139" s="30">
        <f t="shared" si="6"/>
        <v>0</v>
      </c>
      <c r="BZ139" s="30">
        <f t="shared" si="6"/>
        <v>0</v>
      </c>
      <c r="CA139" s="30">
        <f t="shared" si="6"/>
        <v>0</v>
      </c>
      <c r="CB139" s="30">
        <f t="shared" si="6"/>
        <v>1212.8800000000001</v>
      </c>
      <c r="CD139" s="30">
        <v>637.73</v>
      </c>
      <c r="CF139" s="30">
        <v>0</v>
      </c>
      <c r="CG139" s="30">
        <v>0</v>
      </c>
      <c r="CH139" s="30">
        <v>0</v>
      </c>
      <c r="CI139" s="30">
        <v>0</v>
      </c>
      <c r="CJ139" s="30">
        <v>0</v>
      </c>
      <c r="CK139" s="30">
        <v>0</v>
      </c>
      <c r="CL139" s="30">
        <v>0</v>
      </c>
      <c r="CM139" s="30">
        <v>0</v>
      </c>
      <c r="CN139" s="30">
        <v>0</v>
      </c>
      <c r="CO139" s="30">
        <v>23.5</v>
      </c>
      <c r="CP139" s="30">
        <v>2.42</v>
      </c>
    </row>
    <row r="140" spans="1:94" x14ac:dyDescent="0.25">
      <c r="B140" s="23" t="s">
        <v>146</v>
      </c>
    </row>
    <row r="141" spans="1:94" x14ac:dyDescent="0.25">
      <c r="B141" s="23" t="s">
        <v>89</v>
      </c>
    </row>
    <row r="142" spans="1:94" s="24" customFormat="1" ht="31.5" x14ac:dyDescent="0.25">
      <c r="A142" s="24" t="str">
        <f>"15/4"</f>
        <v>15/4</v>
      </c>
      <c r="B142" s="25" t="s">
        <v>118</v>
      </c>
      <c r="C142" s="24" t="str">
        <f>"200"</f>
        <v>200</v>
      </c>
      <c r="D142" s="24">
        <v>5.97</v>
      </c>
      <c r="E142" s="24">
        <v>2.35</v>
      </c>
      <c r="F142" s="24">
        <v>5.26</v>
      </c>
      <c r="G142" s="24">
        <v>0.52</v>
      </c>
      <c r="H142" s="24">
        <v>33.67</v>
      </c>
      <c r="I142" s="24">
        <v>201.104792</v>
      </c>
      <c r="J142" s="24">
        <v>3.64</v>
      </c>
      <c r="K142" s="24">
        <v>0.09</v>
      </c>
      <c r="L142" s="24">
        <v>0</v>
      </c>
      <c r="M142" s="24">
        <v>0</v>
      </c>
      <c r="N142" s="24">
        <v>7.5</v>
      </c>
      <c r="O142" s="24">
        <v>23.22</v>
      </c>
      <c r="P142" s="24">
        <v>2.95</v>
      </c>
      <c r="Q142" s="24">
        <v>0</v>
      </c>
      <c r="R142" s="24">
        <v>0</v>
      </c>
      <c r="S142" s="24">
        <v>0.08</v>
      </c>
      <c r="T142" s="24">
        <v>1.9</v>
      </c>
      <c r="U142" s="24">
        <v>356.32</v>
      </c>
      <c r="V142" s="24">
        <v>176.17</v>
      </c>
      <c r="W142" s="24">
        <v>116.18</v>
      </c>
      <c r="X142" s="24">
        <v>27.3</v>
      </c>
      <c r="Y142" s="24">
        <v>183.57</v>
      </c>
      <c r="Z142" s="24">
        <v>0.73</v>
      </c>
      <c r="AA142" s="24">
        <v>19.2</v>
      </c>
      <c r="AB142" s="24">
        <v>16</v>
      </c>
      <c r="AC142" s="24">
        <v>35.6</v>
      </c>
      <c r="AD142" s="24">
        <v>0.64</v>
      </c>
      <c r="AE142" s="24">
        <v>0.1</v>
      </c>
      <c r="AF142" s="24">
        <v>0.13</v>
      </c>
      <c r="AG142" s="24">
        <v>0.93</v>
      </c>
      <c r="AH142" s="24">
        <v>2.5299999999999998</v>
      </c>
      <c r="AI142" s="24">
        <v>0.42</v>
      </c>
      <c r="AJ142" s="24">
        <v>0</v>
      </c>
      <c r="AK142" s="24">
        <v>124.16</v>
      </c>
      <c r="AL142" s="24">
        <v>122.61</v>
      </c>
      <c r="AM142" s="24">
        <v>402.17</v>
      </c>
      <c r="AN142" s="24">
        <v>300.24</v>
      </c>
      <c r="AO142" s="24">
        <v>116.45</v>
      </c>
      <c r="AP142" s="24">
        <v>193.53</v>
      </c>
      <c r="AQ142" s="24">
        <v>79.069999999999993</v>
      </c>
      <c r="AR142" s="24">
        <v>306.89</v>
      </c>
      <c r="AS142" s="24">
        <v>153.63</v>
      </c>
      <c r="AT142" s="24">
        <v>185.22</v>
      </c>
      <c r="AU142" s="24">
        <v>240.9</v>
      </c>
      <c r="AV142" s="24">
        <v>87.8</v>
      </c>
      <c r="AW142" s="24">
        <v>155.06</v>
      </c>
      <c r="AX142" s="24">
        <v>905.86</v>
      </c>
      <c r="AY142" s="24">
        <v>0</v>
      </c>
      <c r="AZ142" s="24">
        <v>494.36</v>
      </c>
      <c r="BA142" s="24">
        <v>148.66999999999999</v>
      </c>
      <c r="BB142" s="24">
        <v>252.75</v>
      </c>
      <c r="BC142" s="24">
        <v>95.13</v>
      </c>
      <c r="BD142" s="24">
        <v>0.09</v>
      </c>
      <c r="BE142" s="24">
        <v>0.04</v>
      </c>
      <c r="BF142" s="24">
        <v>0.02</v>
      </c>
      <c r="BG142" s="24">
        <v>0.05</v>
      </c>
      <c r="BH142" s="24">
        <v>0.06</v>
      </c>
      <c r="BI142" s="24">
        <v>0.28000000000000003</v>
      </c>
      <c r="BJ142" s="24">
        <v>0</v>
      </c>
      <c r="BK142" s="24">
        <v>0.78</v>
      </c>
      <c r="BL142" s="24">
        <v>0</v>
      </c>
      <c r="BM142" s="24">
        <v>0.24</v>
      </c>
      <c r="BN142" s="24">
        <v>0</v>
      </c>
      <c r="BO142" s="24">
        <v>0</v>
      </c>
      <c r="BP142" s="24">
        <v>0</v>
      </c>
      <c r="BQ142" s="24">
        <v>0.05</v>
      </c>
      <c r="BR142" s="24">
        <v>0.08</v>
      </c>
      <c r="BS142" s="24">
        <v>0.63</v>
      </c>
      <c r="BT142" s="24">
        <v>0</v>
      </c>
      <c r="BU142" s="24">
        <v>0</v>
      </c>
      <c r="BV142" s="24">
        <v>0.04</v>
      </c>
      <c r="BW142" s="24">
        <v>0</v>
      </c>
      <c r="BX142" s="24">
        <v>0</v>
      </c>
      <c r="BY142" s="24">
        <v>0</v>
      </c>
      <c r="BZ142" s="24">
        <v>0</v>
      </c>
      <c r="CA142" s="24">
        <v>0</v>
      </c>
      <c r="CB142" s="24">
        <v>177.33</v>
      </c>
      <c r="CD142" s="24">
        <v>27.33</v>
      </c>
      <c r="CF142" s="24">
        <v>0</v>
      </c>
      <c r="CG142" s="24">
        <v>0</v>
      </c>
      <c r="CH142" s="24">
        <v>0</v>
      </c>
      <c r="CI142" s="24">
        <v>0</v>
      </c>
      <c r="CJ142" s="24">
        <v>0</v>
      </c>
      <c r="CK142" s="24">
        <v>0</v>
      </c>
      <c r="CL142" s="24">
        <v>0</v>
      </c>
      <c r="CM142" s="24">
        <v>0</v>
      </c>
      <c r="CN142" s="24">
        <v>0</v>
      </c>
      <c r="CO142" s="24">
        <v>5</v>
      </c>
      <c r="CP142" s="24">
        <v>0.63</v>
      </c>
    </row>
    <row r="143" spans="1:94" s="24" customFormat="1" ht="31.5" x14ac:dyDescent="0.25">
      <c r="A143" s="24" t="str">
        <f>"9/5"</f>
        <v>9/5</v>
      </c>
      <c r="B143" s="25" t="s">
        <v>139</v>
      </c>
      <c r="C143" s="24" t="str">
        <f>"50"</f>
        <v>50</v>
      </c>
      <c r="D143" s="24">
        <v>8.2899999999999991</v>
      </c>
      <c r="E143" s="24">
        <v>8.39</v>
      </c>
      <c r="F143" s="24">
        <v>4.8600000000000003</v>
      </c>
      <c r="G143" s="24">
        <v>1.05</v>
      </c>
      <c r="H143" s="24">
        <v>7.55</v>
      </c>
      <c r="I143" s="24">
        <v>107.703909</v>
      </c>
      <c r="J143" s="24">
        <v>2.68</v>
      </c>
      <c r="K143" s="24">
        <v>0.65</v>
      </c>
      <c r="L143" s="24">
        <v>0</v>
      </c>
      <c r="M143" s="24">
        <v>0</v>
      </c>
      <c r="N143" s="24">
        <v>4.95</v>
      </c>
      <c r="O143" s="24">
        <v>2.4700000000000002</v>
      </c>
      <c r="P143" s="24">
        <v>0.13</v>
      </c>
      <c r="Q143" s="24">
        <v>0</v>
      </c>
      <c r="R143" s="24">
        <v>0</v>
      </c>
      <c r="S143" s="24">
        <v>0.55000000000000004</v>
      </c>
      <c r="T143" s="24">
        <v>0.63</v>
      </c>
      <c r="U143" s="24">
        <v>70.12</v>
      </c>
      <c r="V143" s="24">
        <v>52.42</v>
      </c>
      <c r="W143" s="24">
        <v>68</v>
      </c>
      <c r="X143" s="24">
        <v>9.8800000000000008</v>
      </c>
      <c r="Y143" s="24">
        <v>93.22</v>
      </c>
      <c r="Z143" s="24">
        <v>0.26</v>
      </c>
      <c r="AA143" s="24">
        <v>17.63</v>
      </c>
      <c r="AB143" s="24">
        <v>12.36</v>
      </c>
      <c r="AC143" s="24">
        <v>31.95</v>
      </c>
      <c r="AD143" s="24">
        <v>0.61</v>
      </c>
      <c r="AE143" s="24">
        <v>0.02</v>
      </c>
      <c r="AF143" s="24">
        <v>0.11</v>
      </c>
      <c r="AG143" s="24">
        <v>0.19</v>
      </c>
      <c r="AH143" s="24">
        <v>1.95</v>
      </c>
      <c r="AI143" s="24">
        <v>0.09</v>
      </c>
      <c r="AJ143" s="24">
        <v>0</v>
      </c>
      <c r="AK143" s="24">
        <v>0</v>
      </c>
      <c r="AL143" s="24">
        <v>0</v>
      </c>
      <c r="AM143" s="24">
        <v>51.92</v>
      </c>
      <c r="AN143" s="24">
        <v>27.53</v>
      </c>
      <c r="AO143" s="24">
        <v>13.79</v>
      </c>
      <c r="AP143" s="24">
        <v>23.85</v>
      </c>
      <c r="AQ143" s="24">
        <v>7.92</v>
      </c>
      <c r="AR143" s="24">
        <v>31.75</v>
      </c>
      <c r="AS143" s="24">
        <v>25.76</v>
      </c>
      <c r="AT143" s="24">
        <v>31.48</v>
      </c>
      <c r="AU143" s="24">
        <v>35.89</v>
      </c>
      <c r="AV143" s="24">
        <v>14.45</v>
      </c>
      <c r="AW143" s="24">
        <v>20.98</v>
      </c>
      <c r="AX143" s="24">
        <v>149.13999999999999</v>
      </c>
      <c r="AY143" s="24">
        <v>0.26</v>
      </c>
      <c r="AZ143" s="24">
        <v>43.92</v>
      </c>
      <c r="BA143" s="24">
        <v>36.25</v>
      </c>
      <c r="BB143" s="24">
        <v>19.07</v>
      </c>
      <c r="BC143" s="24">
        <v>13.38</v>
      </c>
      <c r="BD143" s="24">
        <v>0</v>
      </c>
      <c r="BE143" s="24">
        <v>0</v>
      </c>
      <c r="BF143" s="24">
        <v>0</v>
      </c>
      <c r="BG143" s="24">
        <v>0</v>
      </c>
      <c r="BH143" s="24">
        <v>0</v>
      </c>
      <c r="BI143" s="24">
        <v>0</v>
      </c>
      <c r="BJ143" s="24">
        <v>0</v>
      </c>
      <c r="BK143" s="24">
        <v>0.06</v>
      </c>
      <c r="BL143" s="24">
        <v>0</v>
      </c>
      <c r="BM143" s="24">
        <v>0.04</v>
      </c>
      <c r="BN143" s="24">
        <v>0</v>
      </c>
      <c r="BO143" s="24">
        <v>0.01</v>
      </c>
      <c r="BP143" s="24">
        <v>0</v>
      </c>
      <c r="BQ143" s="24">
        <v>0</v>
      </c>
      <c r="BR143" s="24">
        <v>0</v>
      </c>
      <c r="BS143" s="24">
        <v>0.21</v>
      </c>
      <c r="BT143" s="24">
        <v>0</v>
      </c>
      <c r="BU143" s="24">
        <v>0</v>
      </c>
      <c r="BV143" s="24">
        <v>0.61</v>
      </c>
      <c r="BW143" s="24">
        <v>0</v>
      </c>
      <c r="BX143" s="24">
        <v>0</v>
      </c>
      <c r="BY143" s="24">
        <v>0</v>
      </c>
      <c r="BZ143" s="24">
        <v>0</v>
      </c>
      <c r="CA143" s="24">
        <v>0</v>
      </c>
      <c r="CB143" s="24">
        <v>33.47</v>
      </c>
      <c r="CD143" s="24">
        <v>19.690000000000001</v>
      </c>
      <c r="CF143" s="24">
        <v>0</v>
      </c>
      <c r="CG143" s="24">
        <v>0</v>
      </c>
      <c r="CH143" s="24">
        <v>0</v>
      </c>
      <c r="CI143" s="24">
        <v>0</v>
      </c>
      <c r="CJ143" s="24">
        <v>0</v>
      </c>
      <c r="CK143" s="24">
        <v>0</v>
      </c>
      <c r="CL143" s="24">
        <v>0</v>
      </c>
      <c r="CM143" s="24">
        <v>0</v>
      </c>
      <c r="CN143" s="24">
        <v>0</v>
      </c>
      <c r="CO143" s="24">
        <v>4</v>
      </c>
      <c r="CP143" s="24">
        <v>0.13</v>
      </c>
    </row>
    <row r="144" spans="1:94" s="24" customFormat="1" x14ac:dyDescent="0.25">
      <c r="A144" s="24" t="str">
        <f>"-"</f>
        <v>-</v>
      </c>
      <c r="B144" s="25" t="s">
        <v>110</v>
      </c>
      <c r="C144" s="24" t="str">
        <f>"10"</f>
        <v>10</v>
      </c>
      <c r="D144" s="24">
        <v>0.72</v>
      </c>
      <c r="E144" s="24">
        <v>0.72</v>
      </c>
      <c r="F144" s="24">
        <v>0.85</v>
      </c>
      <c r="G144" s="24">
        <v>0</v>
      </c>
      <c r="H144" s="24">
        <v>5.55</v>
      </c>
      <c r="I144" s="24">
        <v>31.74</v>
      </c>
      <c r="J144" s="24">
        <v>0.52</v>
      </c>
      <c r="K144" s="24">
        <v>0</v>
      </c>
      <c r="L144" s="24">
        <v>0.52</v>
      </c>
      <c r="M144" s="24">
        <v>0</v>
      </c>
      <c r="N144" s="24">
        <v>5.55</v>
      </c>
      <c r="O144" s="24">
        <v>0</v>
      </c>
      <c r="P144" s="24">
        <v>0</v>
      </c>
      <c r="Q144" s="24">
        <v>0</v>
      </c>
      <c r="R144" s="24">
        <v>0</v>
      </c>
      <c r="S144" s="24">
        <v>0.04</v>
      </c>
      <c r="T144" s="24">
        <v>0.18</v>
      </c>
      <c r="U144" s="24">
        <v>13</v>
      </c>
      <c r="V144" s="24">
        <v>36.5</v>
      </c>
      <c r="W144" s="24">
        <v>30.7</v>
      </c>
      <c r="X144" s="24">
        <v>3.4</v>
      </c>
      <c r="Y144" s="24">
        <v>21.9</v>
      </c>
      <c r="Z144" s="24">
        <v>0.02</v>
      </c>
      <c r="AA144" s="24">
        <v>4.2</v>
      </c>
      <c r="AB144" s="24">
        <v>3</v>
      </c>
      <c r="AC144" s="24">
        <v>4.7</v>
      </c>
      <c r="AD144" s="24">
        <v>0.02</v>
      </c>
      <c r="AE144" s="24">
        <v>0.01</v>
      </c>
      <c r="AF144" s="24">
        <v>0.04</v>
      </c>
      <c r="AG144" s="24">
        <v>0.02</v>
      </c>
      <c r="AH144" s="24">
        <v>0.18</v>
      </c>
      <c r="AI144" s="24">
        <v>0.1</v>
      </c>
      <c r="AJ144" s="24">
        <v>0</v>
      </c>
      <c r="AK144" s="24">
        <v>45.3</v>
      </c>
      <c r="AL144" s="24">
        <v>41.8</v>
      </c>
      <c r="AM144" s="24">
        <v>53.8</v>
      </c>
      <c r="AN144" s="24">
        <v>54</v>
      </c>
      <c r="AO144" s="24">
        <v>16.5</v>
      </c>
      <c r="AP144" s="24">
        <v>30.4</v>
      </c>
      <c r="AQ144" s="24">
        <v>9.5</v>
      </c>
      <c r="AR144" s="24">
        <v>32</v>
      </c>
      <c r="AS144" s="24">
        <v>23.6</v>
      </c>
      <c r="AT144" s="24">
        <v>24</v>
      </c>
      <c r="AU144" s="24">
        <v>53</v>
      </c>
      <c r="AV144" s="24">
        <v>17</v>
      </c>
      <c r="AW144" s="24">
        <v>14</v>
      </c>
      <c r="AX144" s="24">
        <v>159.1</v>
      </c>
      <c r="AY144" s="24">
        <v>0</v>
      </c>
      <c r="AZ144" s="24">
        <v>78</v>
      </c>
      <c r="BA144" s="24">
        <v>41.8</v>
      </c>
      <c r="BB144" s="24">
        <v>33.799999999999997</v>
      </c>
      <c r="BC144" s="24">
        <v>6.9</v>
      </c>
      <c r="BD144" s="24">
        <v>0</v>
      </c>
      <c r="BE144" s="24">
        <v>0</v>
      </c>
      <c r="BF144" s="24">
        <v>0</v>
      </c>
      <c r="BG144" s="24">
        <v>0</v>
      </c>
      <c r="BH144" s="24">
        <v>0</v>
      </c>
      <c r="BI144" s="24">
        <v>0</v>
      </c>
      <c r="BJ144" s="24">
        <v>0</v>
      </c>
      <c r="BK144" s="24">
        <v>0</v>
      </c>
      <c r="BL144" s="24">
        <v>0</v>
      </c>
      <c r="BM144" s="24">
        <v>0</v>
      </c>
      <c r="BN144" s="24">
        <v>0</v>
      </c>
      <c r="BO144" s="24">
        <v>0</v>
      </c>
      <c r="BP144" s="24">
        <v>0</v>
      </c>
      <c r="BQ144" s="24">
        <v>0</v>
      </c>
      <c r="BR144" s="24">
        <v>0</v>
      </c>
      <c r="BS144" s="24">
        <v>0.25</v>
      </c>
      <c r="BT144" s="24">
        <v>0</v>
      </c>
      <c r="BU144" s="24">
        <v>0</v>
      </c>
      <c r="BV144" s="24">
        <v>0.02</v>
      </c>
      <c r="BW144" s="24">
        <v>0.01</v>
      </c>
      <c r="BX144" s="24">
        <v>0.01</v>
      </c>
      <c r="BY144" s="24">
        <v>0</v>
      </c>
      <c r="BZ144" s="24">
        <v>0</v>
      </c>
      <c r="CA144" s="24">
        <v>0</v>
      </c>
      <c r="CB144" s="24">
        <v>2.66</v>
      </c>
      <c r="CD144" s="24">
        <v>4.7</v>
      </c>
      <c r="CF144" s="24">
        <v>0</v>
      </c>
      <c r="CG144" s="24">
        <v>0</v>
      </c>
      <c r="CH144" s="24">
        <v>0</v>
      </c>
      <c r="CI144" s="24">
        <v>0</v>
      </c>
      <c r="CJ144" s="24">
        <v>0</v>
      </c>
      <c r="CK144" s="24">
        <v>0</v>
      </c>
      <c r="CL144" s="24">
        <v>0</v>
      </c>
      <c r="CM144" s="24">
        <v>0</v>
      </c>
      <c r="CN144" s="24">
        <v>0</v>
      </c>
      <c r="CO144" s="24">
        <v>0</v>
      </c>
      <c r="CP144" s="24">
        <v>0</v>
      </c>
    </row>
    <row r="145" spans="1:94" s="24" customFormat="1" ht="31.5" x14ac:dyDescent="0.25">
      <c r="A145" s="26" t="s">
        <v>162</v>
      </c>
      <c r="B145" s="27" t="s">
        <v>147</v>
      </c>
      <c r="C145" s="28" t="s">
        <v>157</v>
      </c>
      <c r="D145" s="28">
        <v>1.5</v>
      </c>
      <c r="E145" s="28">
        <v>1.42</v>
      </c>
      <c r="F145" s="28">
        <v>1.59</v>
      </c>
      <c r="G145" s="28">
        <v>0.02</v>
      </c>
      <c r="H145" s="28">
        <v>12.14</v>
      </c>
      <c r="I145" s="28">
        <v>66.499632000000005</v>
      </c>
      <c r="J145" s="26">
        <v>1</v>
      </c>
      <c r="K145" s="26">
        <v>0</v>
      </c>
      <c r="L145" s="26">
        <v>0</v>
      </c>
      <c r="M145" s="26">
        <v>0</v>
      </c>
      <c r="N145" s="26">
        <v>12.1</v>
      </c>
      <c r="O145" s="26">
        <v>0</v>
      </c>
      <c r="P145" s="26">
        <v>0.04</v>
      </c>
      <c r="Q145" s="26">
        <v>0</v>
      </c>
      <c r="R145" s="26">
        <v>0</v>
      </c>
      <c r="S145" s="26">
        <v>0.05</v>
      </c>
      <c r="T145" s="26">
        <v>0.38</v>
      </c>
      <c r="U145" s="26">
        <v>24.85</v>
      </c>
      <c r="V145" s="26">
        <v>72.569999999999993</v>
      </c>
      <c r="W145" s="26">
        <v>58.49</v>
      </c>
      <c r="X145" s="26">
        <v>6.65</v>
      </c>
      <c r="Y145" s="26">
        <v>41.85</v>
      </c>
      <c r="Z145" s="26">
        <v>0.08</v>
      </c>
      <c r="AA145" s="26">
        <v>10</v>
      </c>
      <c r="AB145" s="26">
        <v>4.5</v>
      </c>
      <c r="AC145" s="26">
        <v>11</v>
      </c>
      <c r="AD145" s="26">
        <v>0</v>
      </c>
      <c r="AE145" s="26">
        <v>0.02</v>
      </c>
      <c r="AF145" s="26">
        <v>7.0000000000000007E-2</v>
      </c>
      <c r="AG145" s="26">
        <v>0.04</v>
      </c>
      <c r="AH145" s="26">
        <v>0.4</v>
      </c>
      <c r="AI145" s="26">
        <v>0.26</v>
      </c>
      <c r="AJ145" s="24">
        <v>0</v>
      </c>
      <c r="AK145" s="24">
        <v>71.88</v>
      </c>
      <c r="AL145" s="24">
        <v>71</v>
      </c>
      <c r="AM145" s="24">
        <v>121.72</v>
      </c>
      <c r="AN145" s="24">
        <v>97.9</v>
      </c>
      <c r="AO145" s="24">
        <v>32.630000000000003</v>
      </c>
      <c r="AP145" s="24">
        <v>57.33</v>
      </c>
      <c r="AQ145" s="24">
        <v>18.96</v>
      </c>
      <c r="AR145" s="24">
        <v>64.39</v>
      </c>
      <c r="AS145" s="24">
        <v>0</v>
      </c>
      <c r="AT145" s="24">
        <v>0</v>
      </c>
      <c r="AU145" s="24">
        <v>0</v>
      </c>
      <c r="AV145" s="24">
        <v>0</v>
      </c>
      <c r="AW145" s="24">
        <v>0</v>
      </c>
      <c r="AX145" s="24">
        <v>0</v>
      </c>
      <c r="AY145" s="24">
        <v>0</v>
      </c>
      <c r="AZ145" s="24">
        <v>0</v>
      </c>
      <c r="BA145" s="24">
        <v>0</v>
      </c>
      <c r="BB145" s="24">
        <v>81.14</v>
      </c>
      <c r="BC145" s="24">
        <v>11.47</v>
      </c>
      <c r="BD145" s="24">
        <v>0</v>
      </c>
      <c r="BE145" s="24">
        <v>0</v>
      </c>
      <c r="BF145" s="24">
        <v>0</v>
      </c>
      <c r="BG145" s="24">
        <v>0</v>
      </c>
      <c r="BH145" s="24">
        <v>0</v>
      </c>
      <c r="BI145" s="24">
        <v>0</v>
      </c>
      <c r="BJ145" s="24">
        <v>0</v>
      </c>
      <c r="BK145" s="24">
        <v>0</v>
      </c>
      <c r="BL145" s="24">
        <v>0</v>
      </c>
      <c r="BM145" s="24">
        <v>0</v>
      </c>
      <c r="BN145" s="24">
        <v>0</v>
      </c>
      <c r="BO145" s="24">
        <v>0</v>
      </c>
      <c r="BP145" s="24">
        <v>0</v>
      </c>
      <c r="BQ145" s="24">
        <v>0</v>
      </c>
      <c r="BR145" s="24">
        <v>0</v>
      </c>
      <c r="BS145" s="24">
        <v>0</v>
      </c>
      <c r="BT145" s="24">
        <v>0</v>
      </c>
      <c r="BU145" s="24">
        <v>0</v>
      </c>
      <c r="BV145" s="24">
        <v>0</v>
      </c>
      <c r="BW145" s="24">
        <v>0</v>
      </c>
      <c r="BX145" s="24">
        <v>0</v>
      </c>
      <c r="BY145" s="24">
        <v>0</v>
      </c>
      <c r="BZ145" s="24">
        <v>0</v>
      </c>
      <c r="CA145" s="24">
        <v>0</v>
      </c>
      <c r="CB145" s="24">
        <v>174.82</v>
      </c>
      <c r="CD145" s="24">
        <v>9.68</v>
      </c>
      <c r="CF145" s="24">
        <v>0</v>
      </c>
      <c r="CG145" s="24">
        <v>0</v>
      </c>
      <c r="CH145" s="24">
        <v>0</v>
      </c>
      <c r="CI145" s="24">
        <v>0</v>
      </c>
      <c r="CJ145" s="24">
        <v>0</v>
      </c>
      <c r="CK145" s="24">
        <v>0</v>
      </c>
      <c r="CL145" s="24">
        <v>0</v>
      </c>
      <c r="CM145" s="24">
        <v>0</v>
      </c>
      <c r="CN145" s="24">
        <v>0</v>
      </c>
      <c r="CO145" s="24">
        <v>9</v>
      </c>
      <c r="CP145" s="24">
        <v>0</v>
      </c>
    </row>
    <row r="146" spans="1:94" s="26" customFormat="1" x14ac:dyDescent="0.25">
      <c r="A146" s="26" t="str">
        <f>"-"</f>
        <v>-</v>
      </c>
      <c r="B146" s="27" t="s">
        <v>93</v>
      </c>
      <c r="C146" s="26" t="str">
        <f>"30"</f>
        <v>30</v>
      </c>
      <c r="D146" s="26">
        <v>1.98</v>
      </c>
      <c r="E146" s="26">
        <v>0</v>
      </c>
      <c r="F146" s="26">
        <v>0.2</v>
      </c>
      <c r="G146" s="26">
        <v>0.2</v>
      </c>
      <c r="H146" s="26">
        <v>14.07</v>
      </c>
      <c r="I146" s="26">
        <v>67.170299999999997</v>
      </c>
      <c r="J146" s="26">
        <v>0</v>
      </c>
      <c r="K146" s="26">
        <v>0</v>
      </c>
      <c r="L146" s="26">
        <v>0</v>
      </c>
      <c r="M146" s="26">
        <v>0</v>
      </c>
      <c r="N146" s="26">
        <v>0.33</v>
      </c>
      <c r="O146" s="26">
        <v>13.68</v>
      </c>
      <c r="P146" s="26">
        <v>0.06</v>
      </c>
      <c r="Q146" s="26">
        <v>0</v>
      </c>
      <c r="R146" s="26">
        <v>0</v>
      </c>
      <c r="S146" s="26">
        <v>0</v>
      </c>
      <c r="T146" s="26">
        <v>0.54</v>
      </c>
      <c r="U146" s="26">
        <v>0</v>
      </c>
      <c r="V146" s="26">
        <v>0</v>
      </c>
      <c r="W146" s="26">
        <v>0</v>
      </c>
      <c r="X146" s="26">
        <v>0</v>
      </c>
      <c r="Y146" s="26">
        <v>0</v>
      </c>
      <c r="Z146" s="26">
        <v>0</v>
      </c>
      <c r="AA146" s="26">
        <v>0</v>
      </c>
      <c r="AB146" s="26">
        <v>0</v>
      </c>
      <c r="AC146" s="26">
        <v>0</v>
      </c>
      <c r="AD146" s="26">
        <v>0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6">
        <v>0</v>
      </c>
      <c r="AM146" s="26">
        <v>152.69</v>
      </c>
      <c r="AN146" s="26">
        <v>50.63</v>
      </c>
      <c r="AO146" s="26">
        <v>30.02</v>
      </c>
      <c r="AP146" s="26">
        <v>60.03</v>
      </c>
      <c r="AQ146" s="26">
        <v>22.71</v>
      </c>
      <c r="AR146" s="26">
        <v>108.58</v>
      </c>
      <c r="AS146" s="26">
        <v>67.34</v>
      </c>
      <c r="AT146" s="26">
        <v>93.96</v>
      </c>
      <c r="AU146" s="26">
        <v>77.52</v>
      </c>
      <c r="AV146" s="26">
        <v>40.72</v>
      </c>
      <c r="AW146" s="26">
        <v>72.040000000000006</v>
      </c>
      <c r="AX146" s="26">
        <v>602.39</v>
      </c>
      <c r="AY146" s="26">
        <v>0</v>
      </c>
      <c r="AZ146" s="26">
        <v>196.27</v>
      </c>
      <c r="BA146" s="26">
        <v>85.35</v>
      </c>
      <c r="BB146" s="26">
        <v>56.64</v>
      </c>
      <c r="BC146" s="26">
        <v>44.89</v>
      </c>
      <c r="BD146" s="26">
        <v>0</v>
      </c>
      <c r="BE146" s="26">
        <v>0</v>
      </c>
      <c r="BF146" s="26">
        <v>0</v>
      </c>
      <c r="BG146" s="26">
        <v>0</v>
      </c>
      <c r="BH146" s="26">
        <v>0</v>
      </c>
      <c r="BI146" s="26">
        <v>0</v>
      </c>
      <c r="BJ146" s="26">
        <v>0</v>
      </c>
      <c r="BK146" s="26">
        <v>0.02</v>
      </c>
      <c r="BL146" s="26">
        <v>0</v>
      </c>
      <c r="BM146" s="26">
        <v>0</v>
      </c>
      <c r="BN146" s="26">
        <v>0</v>
      </c>
      <c r="BO146" s="26">
        <v>0</v>
      </c>
      <c r="BP146" s="26">
        <v>0</v>
      </c>
      <c r="BQ146" s="26">
        <v>0</v>
      </c>
      <c r="BR146" s="26">
        <v>0</v>
      </c>
      <c r="BS146" s="26">
        <v>0.02</v>
      </c>
      <c r="BT146" s="26">
        <v>0</v>
      </c>
      <c r="BU146" s="26">
        <v>0</v>
      </c>
      <c r="BV146" s="26">
        <v>0.08</v>
      </c>
      <c r="BW146" s="26">
        <v>0</v>
      </c>
      <c r="BX146" s="26">
        <v>0</v>
      </c>
      <c r="BY146" s="26">
        <v>0</v>
      </c>
      <c r="BZ146" s="26">
        <v>0</v>
      </c>
      <c r="CA146" s="26">
        <v>0</v>
      </c>
      <c r="CB146" s="26">
        <v>11.73</v>
      </c>
      <c r="CD146" s="26">
        <v>0</v>
      </c>
      <c r="CF146" s="26">
        <v>0</v>
      </c>
      <c r="CG146" s="26">
        <v>0</v>
      </c>
      <c r="CH146" s="26">
        <v>0</v>
      </c>
      <c r="CI146" s="26">
        <v>0</v>
      </c>
      <c r="CJ146" s="26">
        <v>0</v>
      </c>
      <c r="CK146" s="26">
        <v>0</v>
      </c>
      <c r="CL146" s="26">
        <v>0</v>
      </c>
      <c r="CM146" s="26">
        <v>0</v>
      </c>
      <c r="CN146" s="26">
        <v>0</v>
      </c>
      <c r="CO146" s="26">
        <v>0</v>
      </c>
      <c r="CP146" s="26">
        <v>0</v>
      </c>
    </row>
    <row r="147" spans="1:94" s="30" customFormat="1" x14ac:dyDescent="0.25">
      <c r="B147" s="31" t="s">
        <v>95</v>
      </c>
      <c r="D147" s="30">
        <v>19.8</v>
      </c>
      <c r="E147" s="30">
        <v>13.32</v>
      </c>
      <c r="F147" s="30">
        <v>13.91</v>
      </c>
      <c r="G147" s="30">
        <v>1.92</v>
      </c>
      <c r="H147" s="30">
        <v>80.19</v>
      </c>
      <c r="I147" s="30">
        <v>517.84</v>
      </c>
      <c r="J147" s="30">
        <v>8.66</v>
      </c>
      <c r="K147" s="30">
        <v>0.76</v>
      </c>
      <c r="L147" s="30">
        <v>0.52</v>
      </c>
      <c r="M147" s="30">
        <v>0</v>
      </c>
      <c r="N147" s="30">
        <v>31.1</v>
      </c>
      <c r="O147" s="30">
        <v>45.18</v>
      </c>
      <c r="P147" s="30">
        <v>3.91</v>
      </c>
      <c r="Q147" s="30">
        <v>0</v>
      </c>
      <c r="R147" s="30">
        <v>0</v>
      </c>
      <c r="S147" s="30">
        <v>0.74</v>
      </c>
      <c r="T147" s="30">
        <v>3.69</v>
      </c>
      <c r="U147" s="30">
        <v>405.72</v>
      </c>
      <c r="V147" s="30">
        <v>374.42</v>
      </c>
      <c r="W147" s="30">
        <v>295.36</v>
      </c>
      <c r="X147" s="30">
        <v>53.32</v>
      </c>
      <c r="Y147" s="30">
        <v>382</v>
      </c>
      <c r="Z147" s="30">
        <v>1.25</v>
      </c>
      <c r="AA147" s="30">
        <v>54.83</v>
      </c>
      <c r="AB147" s="30">
        <v>39.409999999999997</v>
      </c>
      <c r="AC147" s="30">
        <v>91.05</v>
      </c>
      <c r="AD147" s="30">
        <v>1.43</v>
      </c>
      <c r="AE147" s="30">
        <v>0.17</v>
      </c>
      <c r="AF147" s="30">
        <v>0.36</v>
      </c>
      <c r="AG147" s="30">
        <v>1.41</v>
      </c>
      <c r="AH147" s="30">
        <v>5.65</v>
      </c>
      <c r="AI147" s="30">
        <v>0.95</v>
      </c>
      <c r="AJ147" s="30">
        <v>0</v>
      </c>
      <c r="AK147" s="30">
        <v>272.38</v>
      </c>
      <c r="AL147" s="30">
        <v>266.07</v>
      </c>
      <c r="AM147" s="30">
        <v>882.83</v>
      </c>
      <c r="AN147" s="30">
        <v>605.36</v>
      </c>
      <c r="AO147" s="30">
        <v>238.5</v>
      </c>
      <c r="AP147" s="30">
        <v>413.52</v>
      </c>
      <c r="AQ147" s="30">
        <v>157.94</v>
      </c>
      <c r="AR147" s="30">
        <v>620.33000000000004</v>
      </c>
      <c r="AS147" s="30">
        <v>308.74</v>
      </c>
      <c r="AT147" s="30">
        <v>380.96</v>
      </c>
      <c r="AU147" s="30">
        <v>467.54</v>
      </c>
      <c r="AV147" s="30">
        <v>181.91</v>
      </c>
      <c r="AW147" s="30">
        <v>300.83999999999997</v>
      </c>
      <c r="AX147" s="30">
        <v>2042.95</v>
      </c>
      <c r="AY147" s="30">
        <v>0.26</v>
      </c>
      <c r="AZ147" s="30">
        <v>936.14</v>
      </c>
      <c r="BA147" s="30">
        <v>349.23</v>
      </c>
      <c r="BB147" s="30">
        <v>506.58</v>
      </c>
      <c r="BC147" s="30">
        <v>195.55</v>
      </c>
      <c r="BD147" s="30">
        <v>0.12</v>
      </c>
      <c r="BE147" s="30">
        <v>0.05</v>
      </c>
      <c r="BF147" s="30">
        <v>0.03</v>
      </c>
      <c r="BG147" s="30">
        <v>7.0000000000000007E-2</v>
      </c>
      <c r="BH147" s="30">
        <v>0.08</v>
      </c>
      <c r="BI147" s="30">
        <v>0.35</v>
      </c>
      <c r="BJ147" s="30">
        <v>0</v>
      </c>
      <c r="BK147" s="30">
        <v>1.06</v>
      </c>
      <c r="BL147" s="30">
        <v>0</v>
      </c>
      <c r="BM147" s="30">
        <v>0.34</v>
      </c>
      <c r="BN147" s="30">
        <v>0</v>
      </c>
      <c r="BO147" s="30">
        <v>0.01</v>
      </c>
      <c r="BP147" s="30">
        <v>0</v>
      </c>
      <c r="BQ147" s="30">
        <v>7.0000000000000007E-2</v>
      </c>
      <c r="BR147" s="30">
        <v>0.1</v>
      </c>
      <c r="BS147" s="30">
        <v>1.27</v>
      </c>
      <c r="BT147" s="30">
        <v>0</v>
      </c>
      <c r="BU147" s="30">
        <v>0</v>
      </c>
      <c r="BV147" s="30">
        <v>0.76</v>
      </c>
      <c r="BW147" s="30">
        <v>0.01</v>
      </c>
      <c r="BX147" s="30">
        <v>0.01</v>
      </c>
      <c r="BY147" s="30">
        <v>0</v>
      </c>
      <c r="BZ147" s="30">
        <v>0</v>
      </c>
      <c r="CA147" s="30">
        <v>0</v>
      </c>
      <c r="CB147" s="30">
        <v>444.33</v>
      </c>
      <c r="CC147" s="30">
        <f>$I$147/$I$156*100</f>
        <v>38.045836273894231</v>
      </c>
      <c r="CD147" s="30">
        <v>61.39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18</v>
      </c>
      <c r="CP147" s="30">
        <v>0.75</v>
      </c>
    </row>
    <row r="148" spans="1:94" x14ac:dyDescent="0.25">
      <c r="B148" s="23" t="s">
        <v>96</v>
      </c>
    </row>
    <row r="149" spans="1:94" s="24" customFormat="1" ht="31.5" x14ac:dyDescent="0.25">
      <c r="A149" s="24" t="str">
        <f>"7/2"</f>
        <v>7/2</v>
      </c>
      <c r="B149" s="25" t="s">
        <v>148</v>
      </c>
      <c r="C149" s="24" t="str">
        <f>"250"</f>
        <v>250</v>
      </c>
      <c r="D149" s="24">
        <v>1.92</v>
      </c>
      <c r="E149" s="24">
        <v>0.13</v>
      </c>
      <c r="F149" s="24">
        <v>3.03</v>
      </c>
      <c r="G149" s="24">
        <v>2.69</v>
      </c>
      <c r="H149" s="24">
        <v>10.01</v>
      </c>
      <c r="I149" s="24">
        <v>71.448792100000006</v>
      </c>
      <c r="J149" s="24">
        <v>0.93</v>
      </c>
      <c r="K149" s="24">
        <v>1.63</v>
      </c>
      <c r="L149" s="24">
        <v>0</v>
      </c>
      <c r="M149" s="24">
        <v>0</v>
      </c>
      <c r="N149" s="24">
        <v>4.5199999999999996</v>
      </c>
      <c r="O149" s="24">
        <v>3.5</v>
      </c>
      <c r="P149" s="24">
        <v>1.99</v>
      </c>
      <c r="Q149" s="24">
        <v>0</v>
      </c>
      <c r="R149" s="24">
        <v>0</v>
      </c>
      <c r="S149" s="24">
        <v>0.33</v>
      </c>
      <c r="T149" s="24">
        <v>1.46</v>
      </c>
      <c r="U149" s="24">
        <v>207.68</v>
      </c>
      <c r="V149" s="24">
        <v>331.27</v>
      </c>
      <c r="W149" s="24">
        <v>39.54</v>
      </c>
      <c r="X149" s="24">
        <v>19.420000000000002</v>
      </c>
      <c r="Y149" s="24">
        <v>43.18</v>
      </c>
      <c r="Z149" s="24">
        <v>0.68</v>
      </c>
      <c r="AA149" s="24">
        <v>4.5</v>
      </c>
      <c r="AB149" s="24">
        <v>1216.4000000000001</v>
      </c>
      <c r="AC149" s="24">
        <v>260.63</v>
      </c>
      <c r="AD149" s="24">
        <v>1.28</v>
      </c>
      <c r="AE149" s="24">
        <v>0.04</v>
      </c>
      <c r="AF149" s="24">
        <v>0.05</v>
      </c>
      <c r="AG149" s="24">
        <v>0.73</v>
      </c>
      <c r="AH149" s="24">
        <v>1.23</v>
      </c>
      <c r="AI149" s="24">
        <v>13.88</v>
      </c>
      <c r="AJ149" s="24">
        <v>0</v>
      </c>
      <c r="AK149" s="24">
        <v>0</v>
      </c>
      <c r="AL149" s="24">
        <v>0</v>
      </c>
      <c r="AM149" s="24">
        <v>59.69</v>
      </c>
      <c r="AN149" s="24">
        <v>59.01</v>
      </c>
      <c r="AO149" s="24">
        <v>16.62</v>
      </c>
      <c r="AP149" s="24">
        <v>42.37</v>
      </c>
      <c r="AQ149" s="24">
        <v>12.83</v>
      </c>
      <c r="AR149" s="24">
        <v>48.95</v>
      </c>
      <c r="AS149" s="24">
        <v>60.99</v>
      </c>
      <c r="AT149" s="24">
        <v>98.95</v>
      </c>
      <c r="AU149" s="24">
        <v>133.37</v>
      </c>
      <c r="AV149" s="24">
        <v>23.56</v>
      </c>
      <c r="AW149" s="24">
        <v>40.659999999999997</v>
      </c>
      <c r="AX149" s="24">
        <v>240.89</v>
      </c>
      <c r="AY149" s="24">
        <v>0</v>
      </c>
      <c r="AZ149" s="24">
        <v>45.24</v>
      </c>
      <c r="BA149" s="24">
        <v>44.89</v>
      </c>
      <c r="BB149" s="24">
        <v>41.41</v>
      </c>
      <c r="BC149" s="24">
        <v>17.63</v>
      </c>
      <c r="BD149" s="24">
        <v>0</v>
      </c>
      <c r="BE149" s="24">
        <v>0</v>
      </c>
      <c r="BF149" s="24">
        <v>0</v>
      </c>
      <c r="BG149" s="24">
        <v>0</v>
      </c>
      <c r="BH149" s="24">
        <v>0</v>
      </c>
      <c r="BI149" s="24">
        <v>0</v>
      </c>
      <c r="BJ149" s="24">
        <v>0</v>
      </c>
      <c r="BK149" s="24">
        <v>0.16</v>
      </c>
      <c r="BL149" s="24">
        <v>0</v>
      </c>
      <c r="BM149" s="24">
        <v>0.09</v>
      </c>
      <c r="BN149" s="24">
        <v>0.01</v>
      </c>
      <c r="BO149" s="24">
        <v>0.02</v>
      </c>
      <c r="BP149" s="24">
        <v>0</v>
      </c>
      <c r="BQ149" s="24">
        <v>0</v>
      </c>
      <c r="BR149" s="24">
        <v>0</v>
      </c>
      <c r="BS149" s="24">
        <v>0.56000000000000005</v>
      </c>
      <c r="BT149" s="24">
        <v>0</v>
      </c>
      <c r="BU149" s="24">
        <v>0</v>
      </c>
      <c r="BV149" s="24">
        <v>1.51</v>
      </c>
      <c r="BW149" s="24">
        <v>0</v>
      </c>
      <c r="BX149" s="24">
        <v>0</v>
      </c>
      <c r="BY149" s="24">
        <v>0</v>
      </c>
      <c r="BZ149" s="24">
        <v>0</v>
      </c>
      <c r="CA149" s="24">
        <v>0</v>
      </c>
      <c r="CB149" s="24">
        <v>298.88</v>
      </c>
      <c r="CD149" s="24">
        <v>207.23</v>
      </c>
      <c r="CF149" s="24">
        <v>0</v>
      </c>
      <c r="CG149" s="24">
        <v>0</v>
      </c>
      <c r="CH149" s="24">
        <v>0</v>
      </c>
      <c r="CI149" s="24">
        <v>0</v>
      </c>
      <c r="CJ149" s="24">
        <v>0</v>
      </c>
      <c r="CK149" s="24">
        <v>0</v>
      </c>
      <c r="CL149" s="24">
        <v>0</v>
      </c>
      <c r="CM149" s="24">
        <v>0</v>
      </c>
      <c r="CN149" s="24">
        <v>0</v>
      </c>
      <c r="CO149" s="24">
        <v>0</v>
      </c>
      <c r="CP149" s="24">
        <v>0.5</v>
      </c>
    </row>
    <row r="150" spans="1:94" s="24" customFormat="1" ht="31.5" x14ac:dyDescent="0.25">
      <c r="A150" s="24" t="str">
        <f>"5/9"</f>
        <v>5/9</v>
      </c>
      <c r="B150" s="25" t="s">
        <v>141</v>
      </c>
      <c r="C150" s="24" t="str">
        <f>"90"</f>
        <v>90</v>
      </c>
      <c r="D150" s="24">
        <v>11.26</v>
      </c>
      <c r="E150" s="24">
        <v>9.67</v>
      </c>
      <c r="F150" s="24">
        <v>18.68</v>
      </c>
      <c r="G150" s="24">
        <v>1.47</v>
      </c>
      <c r="H150" s="24">
        <v>10.7</v>
      </c>
      <c r="I150" s="24">
        <v>256.08390300000002</v>
      </c>
      <c r="J150" s="24">
        <v>8.5399999999999991</v>
      </c>
      <c r="K150" s="24">
        <v>1.17</v>
      </c>
      <c r="L150" s="24">
        <v>0</v>
      </c>
      <c r="M150" s="24">
        <v>0</v>
      </c>
      <c r="N150" s="24">
        <v>1.27</v>
      </c>
      <c r="O150" s="24">
        <v>9.14</v>
      </c>
      <c r="P150" s="24">
        <v>0.28999999999999998</v>
      </c>
      <c r="Q150" s="24">
        <v>0</v>
      </c>
      <c r="R150" s="24">
        <v>0</v>
      </c>
      <c r="S150" s="24">
        <v>0.02</v>
      </c>
      <c r="T150" s="24">
        <v>1.46</v>
      </c>
      <c r="U150" s="24">
        <v>338.74</v>
      </c>
      <c r="V150" s="24">
        <v>198.41</v>
      </c>
      <c r="W150" s="24">
        <v>31.35</v>
      </c>
      <c r="X150" s="24">
        <v>19.25</v>
      </c>
      <c r="Y150" s="24">
        <v>116.52</v>
      </c>
      <c r="Z150" s="24">
        <v>1.22</v>
      </c>
      <c r="AA150" s="24">
        <v>3.6</v>
      </c>
      <c r="AB150" s="24">
        <v>2.25</v>
      </c>
      <c r="AC150" s="24">
        <v>4.95</v>
      </c>
      <c r="AD150" s="24">
        <v>1.1200000000000001</v>
      </c>
      <c r="AE150" s="24">
        <v>0.33</v>
      </c>
      <c r="AF150" s="24">
        <v>0.12</v>
      </c>
      <c r="AG150" s="24">
        <v>1.65</v>
      </c>
      <c r="AH150" s="24">
        <v>4.2</v>
      </c>
      <c r="AI150" s="24">
        <v>0.06</v>
      </c>
      <c r="AJ150" s="24">
        <v>0</v>
      </c>
      <c r="AK150" s="24">
        <v>578.05999999999995</v>
      </c>
      <c r="AL150" s="24">
        <v>500.49</v>
      </c>
      <c r="AM150" s="24">
        <v>831.34</v>
      </c>
      <c r="AN150" s="24">
        <v>861.99</v>
      </c>
      <c r="AO150" s="24">
        <v>250.46</v>
      </c>
      <c r="AP150" s="24">
        <v>478.01</v>
      </c>
      <c r="AQ150" s="24">
        <v>143.81</v>
      </c>
      <c r="AR150" s="24">
        <v>464.25</v>
      </c>
      <c r="AS150" s="24">
        <v>530.03</v>
      </c>
      <c r="AT150" s="24">
        <v>613.26</v>
      </c>
      <c r="AU150" s="24">
        <v>883.5</v>
      </c>
      <c r="AV150" s="24">
        <v>388.67</v>
      </c>
      <c r="AW150" s="24">
        <v>483.54</v>
      </c>
      <c r="AX150" s="24">
        <v>1773.78</v>
      </c>
      <c r="AY150" s="24">
        <v>107.56</v>
      </c>
      <c r="AZ150" s="24">
        <v>530.75</v>
      </c>
      <c r="BA150" s="24">
        <v>438.45</v>
      </c>
      <c r="BB150" s="24">
        <v>402.71</v>
      </c>
      <c r="BC150" s="24">
        <v>148.66999999999999</v>
      </c>
      <c r="BD150" s="24">
        <v>0</v>
      </c>
      <c r="BE150" s="24">
        <v>0</v>
      </c>
      <c r="BF150" s="24">
        <v>0</v>
      </c>
      <c r="BG150" s="24">
        <v>0</v>
      </c>
      <c r="BH150" s="24">
        <v>0</v>
      </c>
      <c r="BI150" s="24">
        <v>0</v>
      </c>
      <c r="BJ150" s="24">
        <v>0</v>
      </c>
      <c r="BK150" s="24">
        <v>0.1</v>
      </c>
      <c r="BL150" s="24">
        <v>0</v>
      </c>
      <c r="BM150" s="24">
        <v>0.06</v>
      </c>
      <c r="BN150" s="24">
        <v>0</v>
      </c>
      <c r="BO150" s="24">
        <v>0.01</v>
      </c>
      <c r="BP150" s="24">
        <v>0</v>
      </c>
      <c r="BQ150" s="24">
        <v>0</v>
      </c>
      <c r="BR150" s="24">
        <v>0</v>
      </c>
      <c r="BS150" s="24">
        <v>0.33</v>
      </c>
      <c r="BT150" s="24">
        <v>0</v>
      </c>
      <c r="BU150" s="24">
        <v>0</v>
      </c>
      <c r="BV150" s="24">
        <v>0.84</v>
      </c>
      <c r="BW150" s="24">
        <v>0</v>
      </c>
      <c r="BX150" s="24">
        <v>0</v>
      </c>
      <c r="BY150" s="24">
        <v>0</v>
      </c>
      <c r="BZ150" s="24">
        <v>0</v>
      </c>
      <c r="CA150" s="24">
        <v>0</v>
      </c>
      <c r="CB150" s="24">
        <v>59.77</v>
      </c>
      <c r="CD150" s="24">
        <v>3.98</v>
      </c>
      <c r="CF150" s="24">
        <v>0</v>
      </c>
      <c r="CG150" s="24">
        <v>0</v>
      </c>
      <c r="CH150" s="24">
        <v>0</v>
      </c>
      <c r="CI150" s="24">
        <v>0</v>
      </c>
      <c r="CJ150" s="24">
        <v>0</v>
      </c>
      <c r="CK150" s="24">
        <v>0</v>
      </c>
      <c r="CL150" s="24">
        <v>0</v>
      </c>
      <c r="CM150" s="24">
        <v>0</v>
      </c>
      <c r="CN150" s="24">
        <v>0</v>
      </c>
      <c r="CO150" s="24">
        <v>0</v>
      </c>
      <c r="CP150" s="24">
        <v>0.45</v>
      </c>
    </row>
    <row r="151" spans="1:94" s="24" customFormat="1" x14ac:dyDescent="0.25">
      <c r="A151" s="26" t="s">
        <v>159</v>
      </c>
      <c r="B151" s="27" t="s">
        <v>145</v>
      </c>
      <c r="C151" s="28" t="s">
        <v>160</v>
      </c>
      <c r="D151" s="28">
        <v>4.84</v>
      </c>
      <c r="E151" s="28">
        <v>0.04</v>
      </c>
      <c r="F151" s="28">
        <v>4.24</v>
      </c>
      <c r="G151" s="28">
        <v>0.69</v>
      </c>
      <c r="H151" s="28">
        <v>51.02</v>
      </c>
      <c r="I151" s="28">
        <v>262.32997</v>
      </c>
      <c r="J151" s="26">
        <v>2.57</v>
      </c>
      <c r="K151" s="26">
        <v>0.11</v>
      </c>
      <c r="L151" s="26">
        <v>0</v>
      </c>
      <c r="M151" s="26">
        <v>0</v>
      </c>
      <c r="N151" s="26">
        <v>0.54</v>
      </c>
      <c r="O151" s="26">
        <v>48.48</v>
      </c>
      <c r="P151" s="26">
        <v>2</v>
      </c>
      <c r="Q151" s="26">
        <v>0</v>
      </c>
      <c r="R151" s="26">
        <v>0</v>
      </c>
      <c r="S151" s="26">
        <v>0</v>
      </c>
      <c r="T151" s="26">
        <v>1.56</v>
      </c>
      <c r="U151" s="26">
        <v>392.29</v>
      </c>
      <c r="V151" s="26">
        <v>70.87</v>
      </c>
      <c r="W151" s="26">
        <v>10.17</v>
      </c>
      <c r="X151" s="26">
        <v>33.46</v>
      </c>
      <c r="Y151" s="26">
        <v>99.74</v>
      </c>
      <c r="Z151" s="26">
        <v>0.72</v>
      </c>
      <c r="AA151" s="26">
        <v>20</v>
      </c>
      <c r="AB151" s="26">
        <v>13.5</v>
      </c>
      <c r="AC151" s="26">
        <v>22.5</v>
      </c>
      <c r="AD151" s="26">
        <v>0.33</v>
      </c>
      <c r="AE151" s="26">
        <v>0.05</v>
      </c>
      <c r="AF151" s="26">
        <v>0.03</v>
      </c>
      <c r="AG151" s="26">
        <v>0.96</v>
      </c>
      <c r="AH151" s="26">
        <v>2.3199999999999998</v>
      </c>
      <c r="AI151" s="26">
        <v>0</v>
      </c>
      <c r="AJ151" s="24">
        <v>0</v>
      </c>
      <c r="AK151" s="24">
        <v>360.54</v>
      </c>
      <c r="AL151" s="24">
        <v>281.51</v>
      </c>
      <c r="AM151" s="24">
        <v>456.39</v>
      </c>
      <c r="AN151" s="24">
        <v>324.23</v>
      </c>
      <c r="AO151" s="24">
        <v>195.27</v>
      </c>
      <c r="AP151" s="24">
        <v>245.34</v>
      </c>
      <c r="AQ151" s="24">
        <v>111.48</v>
      </c>
      <c r="AR151" s="24">
        <v>361.76</v>
      </c>
      <c r="AS151" s="24">
        <v>354.17</v>
      </c>
      <c r="AT151" s="24">
        <v>681.79</v>
      </c>
      <c r="AU151" s="24">
        <v>672.37</v>
      </c>
      <c r="AV151" s="24">
        <v>184</v>
      </c>
      <c r="AW151" s="24">
        <v>438.65</v>
      </c>
      <c r="AX151" s="24">
        <v>1380.13</v>
      </c>
      <c r="AY151" s="24">
        <v>0</v>
      </c>
      <c r="AZ151" s="24">
        <v>306.14999999999998</v>
      </c>
      <c r="BA151" s="24">
        <v>370.85</v>
      </c>
      <c r="BB151" s="24">
        <v>263.33</v>
      </c>
      <c r="BC151" s="24">
        <v>201</v>
      </c>
      <c r="BD151" s="24">
        <v>0.13</v>
      </c>
      <c r="BE151" s="24">
        <v>0.06</v>
      </c>
      <c r="BF151" s="24">
        <v>0.03</v>
      </c>
      <c r="BG151" s="24">
        <v>7.0000000000000007E-2</v>
      </c>
      <c r="BH151" s="24">
        <v>0.08</v>
      </c>
      <c r="BI151" s="24">
        <v>0.4</v>
      </c>
      <c r="BJ151" s="24">
        <v>0</v>
      </c>
      <c r="BK151" s="24">
        <v>1.4</v>
      </c>
      <c r="BL151" s="24">
        <v>0</v>
      </c>
      <c r="BM151" s="24">
        <v>0.36</v>
      </c>
      <c r="BN151" s="24">
        <v>0.01</v>
      </c>
      <c r="BO151" s="24">
        <v>0</v>
      </c>
      <c r="BP151" s="24">
        <v>0</v>
      </c>
      <c r="BQ151" s="24">
        <v>0.08</v>
      </c>
      <c r="BR151" s="24">
        <v>0.13</v>
      </c>
      <c r="BS151" s="24">
        <v>1.53</v>
      </c>
      <c r="BT151" s="24">
        <v>0.01</v>
      </c>
      <c r="BU151" s="24">
        <v>0</v>
      </c>
      <c r="BV151" s="24">
        <v>0.68</v>
      </c>
      <c r="BW151" s="24">
        <v>0.06</v>
      </c>
      <c r="BX151" s="24">
        <v>0</v>
      </c>
      <c r="BY151" s="24">
        <v>0</v>
      </c>
      <c r="BZ151" s="24">
        <v>0</v>
      </c>
      <c r="CA151" s="24">
        <v>0</v>
      </c>
      <c r="CB151" s="24">
        <v>111.93</v>
      </c>
      <c r="CC151" s="24">
        <v>23.18</v>
      </c>
      <c r="CE151" s="24">
        <v>0</v>
      </c>
      <c r="CF151" s="24">
        <v>0</v>
      </c>
      <c r="CG151" s="24">
        <v>0</v>
      </c>
      <c r="CH151" s="24">
        <v>0</v>
      </c>
      <c r="CI151" s="24">
        <v>0</v>
      </c>
      <c r="CJ151" s="24">
        <v>0</v>
      </c>
      <c r="CK151" s="24">
        <v>0</v>
      </c>
      <c r="CL151" s="24">
        <v>0</v>
      </c>
      <c r="CM151" s="24">
        <v>0</v>
      </c>
      <c r="CN151" s="24">
        <v>0</v>
      </c>
      <c r="CO151" s="24">
        <v>2</v>
      </c>
    </row>
    <row r="152" spans="1:94" s="24" customFormat="1" x14ac:dyDescent="0.25">
      <c r="A152" s="24" t="str">
        <f>"-"</f>
        <v>-</v>
      </c>
      <c r="B152" s="25" t="s">
        <v>102</v>
      </c>
      <c r="C152" s="24" t="str">
        <f>"200"</f>
        <v>200</v>
      </c>
      <c r="D152" s="24">
        <v>1</v>
      </c>
      <c r="E152" s="24">
        <v>0</v>
      </c>
      <c r="F152" s="24">
        <v>0.2</v>
      </c>
      <c r="G152" s="24">
        <v>0</v>
      </c>
      <c r="H152" s="24">
        <v>20.6</v>
      </c>
      <c r="I152" s="24">
        <v>86.47999999999999</v>
      </c>
      <c r="J152" s="24">
        <v>0</v>
      </c>
      <c r="K152" s="24">
        <v>0</v>
      </c>
      <c r="L152" s="24">
        <v>0</v>
      </c>
      <c r="M152" s="24">
        <v>0</v>
      </c>
      <c r="N152" s="24">
        <v>19.8</v>
      </c>
      <c r="O152" s="24">
        <v>0.4</v>
      </c>
      <c r="P152" s="24">
        <v>0.4</v>
      </c>
      <c r="Q152" s="24">
        <v>0</v>
      </c>
      <c r="R152" s="24">
        <v>0</v>
      </c>
      <c r="S152" s="24">
        <v>1</v>
      </c>
      <c r="T152" s="24">
        <v>0.6</v>
      </c>
      <c r="U152" s="24">
        <v>12</v>
      </c>
      <c r="V152" s="24">
        <v>240</v>
      </c>
      <c r="W152" s="24">
        <v>14</v>
      </c>
      <c r="X152" s="24">
        <v>8</v>
      </c>
      <c r="Y152" s="24">
        <v>14</v>
      </c>
      <c r="Z152" s="24">
        <v>2.8</v>
      </c>
      <c r="AA152" s="24">
        <v>0</v>
      </c>
      <c r="AB152" s="24">
        <v>0</v>
      </c>
      <c r="AC152" s="24">
        <v>0</v>
      </c>
      <c r="AD152" s="24">
        <v>0.2</v>
      </c>
      <c r="AE152" s="24">
        <v>0.02</v>
      </c>
      <c r="AF152" s="24">
        <v>0.02</v>
      </c>
      <c r="AG152" s="24">
        <v>0.2</v>
      </c>
      <c r="AH152" s="24">
        <v>0.4</v>
      </c>
      <c r="AI152" s="24">
        <v>4</v>
      </c>
      <c r="AJ152" s="24">
        <v>0.4</v>
      </c>
      <c r="AK152" s="24">
        <v>0</v>
      </c>
      <c r="AL152" s="24">
        <v>0</v>
      </c>
      <c r="AM152" s="24">
        <v>28</v>
      </c>
      <c r="AN152" s="24">
        <v>28</v>
      </c>
      <c r="AO152" s="24">
        <v>4</v>
      </c>
      <c r="AP152" s="24">
        <v>16</v>
      </c>
      <c r="AQ152" s="24">
        <v>4</v>
      </c>
      <c r="AR152" s="24">
        <v>14</v>
      </c>
      <c r="AS152" s="24">
        <v>26</v>
      </c>
      <c r="AT152" s="24">
        <v>16</v>
      </c>
      <c r="AU152" s="24">
        <v>116</v>
      </c>
      <c r="AV152" s="24">
        <v>10</v>
      </c>
      <c r="AW152" s="24">
        <v>22</v>
      </c>
      <c r="AX152" s="24">
        <v>64</v>
      </c>
      <c r="AY152" s="24">
        <v>0</v>
      </c>
      <c r="AZ152" s="24">
        <v>20</v>
      </c>
      <c r="BA152" s="24">
        <v>24</v>
      </c>
      <c r="BB152" s="24">
        <v>10</v>
      </c>
      <c r="BC152" s="24">
        <v>8</v>
      </c>
      <c r="BD152" s="24">
        <v>0</v>
      </c>
      <c r="BE152" s="24">
        <v>0</v>
      </c>
      <c r="BF152" s="24">
        <v>0</v>
      </c>
      <c r="BG152" s="24">
        <v>0</v>
      </c>
      <c r="BH152" s="24">
        <v>0</v>
      </c>
      <c r="BI152" s="24">
        <v>0</v>
      </c>
      <c r="BJ152" s="24">
        <v>0</v>
      </c>
      <c r="BK152" s="24">
        <v>0</v>
      </c>
      <c r="BL152" s="24">
        <v>0</v>
      </c>
      <c r="BM152" s="24">
        <v>0</v>
      </c>
      <c r="BN152" s="24">
        <v>0</v>
      </c>
      <c r="BO152" s="24">
        <v>0</v>
      </c>
      <c r="BP152" s="24">
        <v>0</v>
      </c>
      <c r="BQ152" s="24">
        <v>0</v>
      </c>
      <c r="BR152" s="24">
        <v>0</v>
      </c>
      <c r="BS152" s="24">
        <v>0</v>
      </c>
      <c r="BT152" s="24">
        <v>0</v>
      </c>
      <c r="BU152" s="24">
        <v>0</v>
      </c>
      <c r="BV152" s="24">
        <v>0</v>
      </c>
      <c r="BW152" s="24">
        <v>0</v>
      </c>
      <c r="BX152" s="24">
        <v>0</v>
      </c>
      <c r="BY152" s="24">
        <v>0</v>
      </c>
      <c r="BZ152" s="24">
        <v>0</v>
      </c>
      <c r="CA152" s="24">
        <v>0</v>
      </c>
      <c r="CB152" s="24">
        <v>176.2</v>
      </c>
      <c r="CD152" s="24">
        <v>0</v>
      </c>
      <c r="CF152" s="24">
        <v>0</v>
      </c>
      <c r="CG152" s="24">
        <v>0</v>
      </c>
      <c r="CH152" s="24">
        <v>0</v>
      </c>
      <c r="CI152" s="24">
        <v>0</v>
      </c>
      <c r="CJ152" s="24">
        <v>0</v>
      </c>
      <c r="CK152" s="24">
        <v>0</v>
      </c>
      <c r="CL152" s="24">
        <v>0</v>
      </c>
      <c r="CM152" s="24">
        <v>0</v>
      </c>
      <c r="CN152" s="24">
        <v>0</v>
      </c>
      <c r="CO152" s="24">
        <v>0</v>
      </c>
      <c r="CP152" s="24">
        <v>0</v>
      </c>
    </row>
    <row r="153" spans="1:94" s="24" customFormat="1" x14ac:dyDescent="0.25">
      <c r="A153" s="24" t="str">
        <f>"-"</f>
        <v>-</v>
      </c>
      <c r="B153" s="25" t="s">
        <v>93</v>
      </c>
      <c r="C153" s="24" t="str">
        <f>"40"</f>
        <v>40</v>
      </c>
      <c r="D153" s="24">
        <v>2.64</v>
      </c>
      <c r="E153" s="24">
        <v>0</v>
      </c>
      <c r="F153" s="24">
        <v>0.26</v>
      </c>
      <c r="G153" s="24">
        <v>0.26</v>
      </c>
      <c r="H153" s="24">
        <v>18.760000000000002</v>
      </c>
      <c r="I153" s="24">
        <v>89.560399999999987</v>
      </c>
      <c r="J153" s="24">
        <v>0</v>
      </c>
      <c r="K153" s="24">
        <v>0</v>
      </c>
      <c r="L153" s="24">
        <v>0</v>
      </c>
      <c r="M153" s="24">
        <v>0</v>
      </c>
      <c r="N153" s="24">
        <v>0.44</v>
      </c>
      <c r="O153" s="24">
        <v>18.239999999999998</v>
      </c>
      <c r="P153" s="24">
        <v>0.08</v>
      </c>
      <c r="Q153" s="24">
        <v>0</v>
      </c>
      <c r="R153" s="24">
        <v>0</v>
      </c>
      <c r="S153" s="24">
        <v>0</v>
      </c>
      <c r="T153" s="24">
        <v>0.72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0</v>
      </c>
      <c r="AG153" s="24">
        <v>0</v>
      </c>
      <c r="AH153" s="24">
        <v>0</v>
      </c>
      <c r="AI153" s="24">
        <v>0</v>
      </c>
      <c r="AJ153" s="24">
        <v>0</v>
      </c>
      <c r="AK153" s="24">
        <v>0</v>
      </c>
      <c r="AL153" s="24">
        <v>0</v>
      </c>
      <c r="AM153" s="24">
        <v>203.58</v>
      </c>
      <c r="AN153" s="24">
        <v>67.510000000000005</v>
      </c>
      <c r="AO153" s="24">
        <v>40.020000000000003</v>
      </c>
      <c r="AP153" s="24">
        <v>80.040000000000006</v>
      </c>
      <c r="AQ153" s="24">
        <v>30.28</v>
      </c>
      <c r="AR153" s="24">
        <v>144.77000000000001</v>
      </c>
      <c r="AS153" s="24">
        <v>89.78</v>
      </c>
      <c r="AT153" s="24">
        <v>125.28</v>
      </c>
      <c r="AU153" s="24">
        <v>103.36</v>
      </c>
      <c r="AV153" s="24">
        <v>54.29</v>
      </c>
      <c r="AW153" s="24">
        <v>96.05</v>
      </c>
      <c r="AX153" s="24">
        <v>803.18</v>
      </c>
      <c r="AY153" s="24">
        <v>0</v>
      </c>
      <c r="AZ153" s="24">
        <v>261.7</v>
      </c>
      <c r="BA153" s="24">
        <v>113.8</v>
      </c>
      <c r="BB153" s="24">
        <v>75.52</v>
      </c>
      <c r="BC153" s="24">
        <v>59.86</v>
      </c>
      <c r="BD153" s="24">
        <v>0</v>
      </c>
      <c r="BE153" s="24">
        <v>0</v>
      </c>
      <c r="BF153" s="24">
        <v>0</v>
      </c>
      <c r="BG153" s="24">
        <v>0</v>
      </c>
      <c r="BH153" s="24">
        <v>0</v>
      </c>
      <c r="BI153" s="24">
        <v>0</v>
      </c>
      <c r="BJ153" s="24">
        <v>0</v>
      </c>
      <c r="BK153" s="24">
        <v>0.03</v>
      </c>
      <c r="BL153" s="24">
        <v>0</v>
      </c>
      <c r="BM153" s="24">
        <v>0</v>
      </c>
      <c r="BN153" s="24">
        <v>0</v>
      </c>
      <c r="BO153" s="24">
        <v>0</v>
      </c>
      <c r="BP153" s="24">
        <v>0</v>
      </c>
      <c r="BQ153" s="24">
        <v>0</v>
      </c>
      <c r="BR153" s="24">
        <v>0</v>
      </c>
      <c r="BS153" s="24">
        <v>0.03</v>
      </c>
      <c r="BT153" s="24">
        <v>0</v>
      </c>
      <c r="BU153" s="24">
        <v>0</v>
      </c>
      <c r="BV153" s="24">
        <v>0.11</v>
      </c>
      <c r="BW153" s="24">
        <v>0.01</v>
      </c>
      <c r="BX153" s="24">
        <v>0</v>
      </c>
      <c r="BY153" s="24">
        <v>0</v>
      </c>
      <c r="BZ153" s="24">
        <v>0</v>
      </c>
      <c r="CA153" s="24">
        <v>0</v>
      </c>
      <c r="CB153" s="24">
        <v>15.64</v>
      </c>
      <c r="CD153" s="24">
        <v>0</v>
      </c>
      <c r="CF153" s="24">
        <v>0</v>
      </c>
      <c r="CG153" s="24">
        <v>0</v>
      </c>
      <c r="CH153" s="24">
        <v>0</v>
      </c>
      <c r="CI153" s="24">
        <v>0</v>
      </c>
      <c r="CJ153" s="24">
        <v>0</v>
      </c>
      <c r="CK153" s="24">
        <v>0</v>
      </c>
      <c r="CL153" s="24">
        <v>0</v>
      </c>
      <c r="CM153" s="24">
        <v>0</v>
      </c>
      <c r="CN153" s="24">
        <v>0</v>
      </c>
      <c r="CO153" s="24">
        <v>0</v>
      </c>
      <c r="CP153" s="24">
        <v>0</v>
      </c>
    </row>
    <row r="154" spans="1:94" s="26" customFormat="1" x14ac:dyDescent="0.25">
      <c r="A154" s="26" t="str">
        <f>"-"</f>
        <v>-</v>
      </c>
      <c r="B154" s="27" t="s">
        <v>103</v>
      </c>
      <c r="C154" s="26" t="str">
        <f>"40"</f>
        <v>40</v>
      </c>
      <c r="D154" s="26">
        <v>2.64</v>
      </c>
      <c r="E154" s="26">
        <v>0</v>
      </c>
      <c r="F154" s="26">
        <v>0.48</v>
      </c>
      <c r="G154" s="26">
        <v>0.48</v>
      </c>
      <c r="H154" s="26">
        <v>16.68</v>
      </c>
      <c r="I154" s="26">
        <v>77.352000000000004</v>
      </c>
      <c r="J154" s="26">
        <v>0.08</v>
      </c>
      <c r="K154" s="26">
        <v>0</v>
      </c>
      <c r="L154" s="26">
        <v>0</v>
      </c>
      <c r="M154" s="26">
        <v>0</v>
      </c>
      <c r="N154" s="26">
        <v>0.48</v>
      </c>
      <c r="O154" s="26">
        <v>12.88</v>
      </c>
      <c r="P154" s="26">
        <v>3.32</v>
      </c>
      <c r="Q154" s="26">
        <v>0</v>
      </c>
      <c r="R154" s="26">
        <v>0</v>
      </c>
      <c r="S154" s="26">
        <v>0.4</v>
      </c>
      <c r="T154" s="26">
        <v>1</v>
      </c>
      <c r="U154" s="26">
        <v>244</v>
      </c>
      <c r="V154" s="26">
        <v>98</v>
      </c>
      <c r="W154" s="26">
        <v>14</v>
      </c>
      <c r="X154" s="26">
        <v>18.8</v>
      </c>
      <c r="Y154" s="26">
        <v>63.2</v>
      </c>
      <c r="Z154" s="26">
        <v>1.56</v>
      </c>
      <c r="AA154" s="26">
        <v>0</v>
      </c>
      <c r="AB154" s="26">
        <v>2</v>
      </c>
      <c r="AC154" s="26">
        <v>0.4</v>
      </c>
      <c r="AD154" s="26">
        <v>0.56000000000000005</v>
      </c>
      <c r="AE154" s="26">
        <v>7.0000000000000007E-2</v>
      </c>
      <c r="AF154" s="26">
        <v>0.03</v>
      </c>
      <c r="AG154" s="26">
        <v>0.28000000000000003</v>
      </c>
      <c r="AH154" s="26">
        <v>0.8</v>
      </c>
      <c r="AI154" s="26">
        <v>0</v>
      </c>
      <c r="AJ154" s="26">
        <v>0</v>
      </c>
      <c r="AK154" s="26">
        <v>0</v>
      </c>
      <c r="AL154" s="26">
        <v>0</v>
      </c>
      <c r="AM154" s="26">
        <v>170.8</v>
      </c>
      <c r="AN154" s="26">
        <v>89.2</v>
      </c>
      <c r="AO154" s="26">
        <v>37.200000000000003</v>
      </c>
      <c r="AP154" s="26">
        <v>79.2</v>
      </c>
      <c r="AQ154" s="26">
        <v>32</v>
      </c>
      <c r="AR154" s="26">
        <v>148.4</v>
      </c>
      <c r="AS154" s="26">
        <v>118.8</v>
      </c>
      <c r="AT154" s="26">
        <v>116.4</v>
      </c>
      <c r="AU154" s="26">
        <v>185.6</v>
      </c>
      <c r="AV154" s="26">
        <v>49.6</v>
      </c>
      <c r="AW154" s="26">
        <v>124</v>
      </c>
      <c r="AX154" s="26">
        <v>611.6</v>
      </c>
      <c r="AY154" s="26">
        <v>0</v>
      </c>
      <c r="AZ154" s="26">
        <v>210.4</v>
      </c>
      <c r="BA154" s="26">
        <v>116.4</v>
      </c>
      <c r="BB154" s="26">
        <v>72</v>
      </c>
      <c r="BC154" s="26">
        <v>52</v>
      </c>
      <c r="BD154" s="26">
        <v>0</v>
      </c>
      <c r="BE154" s="26">
        <v>0</v>
      </c>
      <c r="BF154" s="26">
        <v>0</v>
      </c>
      <c r="BG154" s="26">
        <v>0</v>
      </c>
      <c r="BH154" s="26">
        <v>0</v>
      </c>
      <c r="BI154" s="26">
        <v>0</v>
      </c>
      <c r="BJ154" s="26">
        <v>0</v>
      </c>
      <c r="BK154" s="26">
        <v>0.06</v>
      </c>
      <c r="BL154" s="26">
        <v>0</v>
      </c>
      <c r="BM154" s="26">
        <v>0</v>
      </c>
      <c r="BN154" s="26">
        <v>0.01</v>
      </c>
      <c r="BO154" s="26">
        <v>0</v>
      </c>
      <c r="BP154" s="26">
        <v>0</v>
      </c>
      <c r="BQ154" s="26">
        <v>0</v>
      </c>
      <c r="BR154" s="26">
        <v>0</v>
      </c>
      <c r="BS154" s="26">
        <v>0.04</v>
      </c>
      <c r="BT154" s="26">
        <v>0</v>
      </c>
      <c r="BU154" s="26">
        <v>0</v>
      </c>
      <c r="BV154" s="26">
        <v>0.19</v>
      </c>
      <c r="BW154" s="26">
        <v>0.03</v>
      </c>
      <c r="BX154" s="26">
        <v>0</v>
      </c>
      <c r="BY154" s="26">
        <v>0</v>
      </c>
      <c r="BZ154" s="26">
        <v>0</v>
      </c>
      <c r="CA154" s="26">
        <v>0</v>
      </c>
      <c r="CB154" s="26">
        <v>18.8</v>
      </c>
      <c r="CD154" s="26">
        <v>0.33</v>
      </c>
      <c r="CF154" s="26">
        <v>0</v>
      </c>
      <c r="CG154" s="26">
        <v>0</v>
      </c>
      <c r="CH154" s="26">
        <v>0</v>
      </c>
      <c r="CI154" s="26">
        <v>0</v>
      </c>
      <c r="CJ154" s="26">
        <v>0</v>
      </c>
      <c r="CK154" s="26">
        <v>0</v>
      </c>
      <c r="CL154" s="26">
        <v>0</v>
      </c>
      <c r="CM154" s="26">
        <v>0</v>
      </c>
      <c r="CN154" s="26">
        <v>0</v>
      </c>
      <c r="CO154" s="26">
        <v>0</v>
      </c>
      <c r="CP154" s="26">
        <v>0</v>
      </c>
    </row>
    <row r="155" spans="1:94" s="30" customFormat="1" x14ac:dyDescent="0.25">
      <c r="B155" s="31" t="s">
        <v>105</v>
      </c>
      <c r="D155" s="30">
        <f>SUM(D149:D154)</f>
        <v>24.3</v>
      </c>
      <c r="E155" s="30">
        <f t="shared" ref="E155:AI155" si="7">SUM(E149:E154)</f>
        <v>9.84</v>
      </c>
      <c r="F155" s="30">
        <f t="shared" si="7"/>
        <v>26.890000000000004</v>
      </c>
      <c r="G155" s="30">
        <f t="shared" si="7"/>
        <v>5.59</v>
      </c>
      <c r="H155" s="30">
        <f t="shared" si="7"/>
        <v>127.77000000000001</v>
      </c>
      <c r="I155" s="30">
        <f t="shared" si="7"/>
        <v>843.25506509999991</v>
      </c>
      <c r="J155" s="30">
        <f t="shared" si="7"/>
        <v>12.12</v>
      </c>
      <c r="K155" s="30">
        <f t="shared" si="7"/>
        <v>2.9099999999999997</v>
      </c>
      <c r="L155" s="30">
        <f t="shared" si="7"/>
        <v>0</v>
      </c>
      <c r="M155" s="30">
        <f t="shared" si="7"/>
        <v>0</v>
      </c>
      <c r="N155" s="30">
        <f t="shared" si="7"/>
        <v>27.05</v>
      </c>
      <c r="O155" s="30">
        <f t="shared" si="7"/>
        <v>92.639999999999986</v>
      </c>
      <c r="P155" s="30">
        <f t="shared" si="7"/>
        <v>8.08</v>
      </c>
      <c r="Q155" s="30">
        <f t="shared" si="7"/>
        <v>0</v>
      </c>
      <c r="R155" s="30">
        <f t="shared" si="7"/>
        <v>0</v>
      </c>
      <c r="S155" s="30">
        <f t="shared" si="7"/>
        <v>1.75</v>
      </c>
      <c r="T155" s="30">
        <f t="shared" si="7"/>
        <v>6.8</v>
      </c>
      <c r="U155" s="30">
        <f t="shared" si="7"/>
        <v>1194.71</v>
      </c>
      <c r="V155" s="30">
        <f t="shared" si="7"/>
        <v>938.55</v>
      </c>
      <c r="W155" s="30">
        <f t="shared" si="7"/>
        <v>109.06</v>
      </c>
      <c r="X155" s="30">
        <f t="shared" si="7"/>
        <v>98.929999999999993</v>
      </c>
      <c r="Y155" s="30">
        <f t="shared" si="7"/>
        <v>336.64</v>
      </c>
      <c r="Z155" s="30">
        <f t="shared" si="7"/>
        <v>6.98</v>
      </c>
      <c r="AA155" s="30">
        <f t="shared" si="7"/>
        <v>28.1</v>
      </c>
      <c r="AB155" s="30">
        <f t="shared" si="7"/>
        <v>1234.1500000000001</v>
      </c>
      <c r="AC155" s="30">
        <f t="shared" si="7"/>
        <v>288.47999999999996</v>
      </c>
      <c r="AD155" s="30">
        <f t="shared" si="7"/>
        <v>3.4900000000000007</v>
      </c>
      <c r="AE155" s="30">
        <f t="shared" si="7"/>
        <v>0.51</v>
      </c>
      <c r="AF155" s="30">
        <f t="shared" si="7"/>
        <v>0.24999999999999997</v>
      </c>
      <c r="AG155" s="30">
        <f t="shared" si="7"/>
        <v>3.8200000000000003</v>
      </c>
      <c r="AH155" s="30">
        <f t="shared" si="7"/>
        <v>8.9500000000000011</v>
      </c>
      <c r="AI155" s="30">
        <f t="shared" si="7"/>
        <v>17.940000000000001</v>
      </c>
      <c r="AJ155" s="30">
        <v>0.4</v>
      </c>
      <c r="AK155" s="30">
        <v>938.6</v>
      </c>
      <c r="AL155" s="30">
        <v>782</v>
      </c>
      <c r="AM155" s="30">
        <v>1749.8</v>
      </c>
      <c r="AN155" s="30">
        <v>1429.95</v>
      </c>
      <c r="AO155" s="30">
        <v>543.55999999999995</v>
      </c>
      <c r="AP155" s="30">
        <v>940.97</v>
      </c>
      <c r="AQ155" s="30">
        <v>334.39</v>
      </c>
      <c r="AR155" s="30">
        <v>1182.1300000000001</v>
      </c>
      <c r="AS155" s="30">
        <v>1179.77</v>
      </c>
      <c r="AT155" s="30">
        <v>1651.67</v>
      </c>
      <c r="AU155" s="30">
        <v>2094.19</v>
      </c>
      <c r="AV155" s="30">
        <v>710.11</v>
      </c>
      <c r="AW155" s="30">
        <v>1204.8900000000001</v>
      </c>
      <c r="AX155" s="30">
        <v>4873.59</v>
      </c>
      <c r="AY155" s="30">
        <v>107.56</v>
      </c>
      <c r="AZ155" s="30">
        <v>1374.24</v>
      </c>
      <c r="BA155" s="30">
        <v>1108.3900000000001</v>
      </c>
      <c r="BB155" s="30">
        <v>864.97</v>
      </c>
      <c r="BC155" s="30">
        <v>487.15</v>
      </c>
      <c r="BD155" s="30">
        <v>0.13</v>
      </c>
      <c r="BE155" s="30">
        <v>0.06</v>
      </c>
      <c r="BF155" s="30">
        <v>0.03</v>
      </c>
      <c r="BG155" s="30">
        <v>7.0000000000000007E-2</v>
      </c>
      <c r="BH155" s="30">
        <v>0.08</v>
      </c>
      <c r="BI155" s="30">
        <v>0.4</v>
      </c>
      <c r="BJ155" s="30">
        <v>0</v>
      </c>
      <c r="BK155" s="30">
        <v>1.75</v>
      </c>
      <c r="BL155" s="30">
        <v>0</v>
      </c>
      <c r="BM155" s="30">
        <v>0.52</v>
      </c>
      <c r="BN155" s="30">
        <v>0.02</v>
      </c>
      <c r="BO155" s="30">
        <v>0.02</v>
      </c>
      <c r="BP155" s="30">
        <v>0</v>
      </c>
      <c r="BQ155" s="30">
        <v>0.08</v>
      </c>
      <c r="BR155" s="30">
        <v>0.14000000000000001</v>
      </c>
      <c r="BS155" s="30">
        <v>2.4900000000000002</v>
      </c>
      <c r="BT155" s="30">
        <v>0.01</v>
      </c>
      <c r="BU155" s="30">
        <v>0</v>
      </c>
      <c r="BV155" s="30">
        <v>3.34</v>
      </c>
      <c r="BW155" s="30">
        <v>0.1</v>
      </c>
      <c r="BX155" s="30">
        <v>0</v>
      </c>
      <c r="BY155" s="30">
        <v>0</v>
      </c>
      <c r="BZ155" s="30">
        <v>0</v>
      </c>
      <c r="CA155" s="30">
        <v>0</v>
      </c>
      <c r="CB155" s="30">
        <v>681.23</v>
      </c>
      <c r="CC155" s="30">
        <f>$I$155/$I$156*100</f>
        <v>61.954163726105783</v>
      </c>
      <c r="CD155" s="30">
        <v>234.72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2.95</v>
      </c>
    </row>
    <row r="156" spans="1:94" s="30" customFormat="1" x14ac:dyDescent="0.25">
      <c r="B156" s="31" t="s">
        <v>106</v>
      </c>
      <c r="D156" s="30">
        <f>D155+D147</f>
        <v>44.1</v>
      </c>
      <c r="E156" s="30">
        <f t="shared" ref="E156:BP156" si="8">E155+E147</f>
        <v>23.16</v>
      </c>
      <c r="F156" s="30">
        <f t="shared" si="8"/>
        <v>40.800000000000004</v>
      </c>
      <c r="G156" s="30">
        <f t="shared" si="8"/>
        <v>7.51</v>
      </c>
      <c r="H156" s="30">
        <f t="shared" si="8"/>
        <v>207.96</v>
      </c>
      <c r="I156" s="30">
        <f t="shared" si="8"/>
        <v>1361.0950650999998</v>
      </c>
      <c r="J156" s="30">
        <f t="shared" si="8"/>
        <v>20.78</v>
      </c>
      <c r="K156" s="30">
        <f t="shared" si="8"/>
        <v>3.67</v>
      </c>
      <c r="L156" s="30">
        <f t="shared" si="8"/>
        <v>0.52</v>
      </c>
      <c r="M156" s="30">
        <f t="shared" si="8"/>
        <v>0</v>
      </c>
      <c r="N156" s="30">
        <f t="shared" si="8"/>
        <v>58.150000000000006</v>
      </c>
      <c r="O156" s="30">
        <f t="shared" si="8"/>
        <v>137.82</v>
      </c>
      <c r="P156" s="30">
        <f t="shared" si="8"/>
        <v>11.99</v>
      </c>
      <c r="Q156" s="30">
        <f t="shared" si="8"/>
        <v>0</v>
      </c>
      <c r="R156" s="30">
        <f t="shared" si="8"/>
        <v>0</v>
      </c>
      <c r="S156" s="30">
        <f t="shared" si="8"/>
        <v>2.4900000000000002</v>
      </c>
      <c r="T156" s="30">
        <f t="shared" si="8"/>
        <v>10.49</v>
      </c>
      <c r="U156" s="30">
        <f t="shared" si="8"/>
        <v>1600.43</v>
      </c>
      <c r="V156" s="30">
        <f t="shared" si="8"/>
        <v>1312.97</v>
      </c>
      <c r="W156" s="30">
        <f t="shared" si="8"/>
        <v>404.42</v>
      </c>
      <c r="X156" s="30">
        <f t="shared" si="8"/>
        <v>152.25</v>
      </c>
      <c r="Y156" s="30">
        <f t="shared" si="8"/>
        <v>718.64</v>
      </c>
      <c r="Z156" s="30">
        <f t="shared" si="8"/>
        <v>8.23</v>
      </c>
      <c r="AA156" s="30">
        <f t="shared" si="8"/>
        <v>82.93</v>
      </c>
      <c r="AB156" s="30">
        <f t="shared" si="8"/>
        <v>1273.5600000000002</v>
      </c>
      <c r="AC156" s="30">
        <f t="shared" si="8"/>
        <v>379.53</v>
      </c>
      <c r="AD156" s="30">
        <f t="shared" si="8"/>
        <v>4.9200000000000008</v>
      </c>
      <c r="AE156" s="30">
        <f t="shared" si="8"/>
        <v>0.68</v>
      </c>
      <c r="AF156" s="30">
        <f t="shared" si="8"/>
        <v>0.61</v>
      </c>
      <c r="AG156" s="30">
        <f t="shared" si="8"/>
        <v>5.23</v>
      </c>
      <c r="AH156" s="30">
        <f t="shared" si="8"/>
        <v>14.600000000000001</v>
      </c>
      <c r="AI156" s="30">
        <f t="shared" si="8"/>
        <v>18.89</v>
      </c>
      <c r="AJ156" s="30">
        <f t="shared" si="8"/>
        <v>0.4</v>
      </c>
      <c r="AK156" s="30">
        <f t="shared" si="8"/>
        <v>1210.98</v>
      </c>
      <c r="AL156" s="30">
        <f t="shared" si="8"/>
        <v>1048.07</v>
      </c>
      <c r="AM156" s="30">
        <f t="shared" si="8"/>
        <v>2632.63</v>
      </c>
      <c r="AN156" s="30">
        <f t="shared" si="8"/>
        <v>2035.31</v>
      </c>
      <c r="AO156" s="30">
        <f t="shared" si="8"/>
        <v>782.06</v>
      </c>
      <c r="AP156" s="30">
        <f t="shared" si="8"/>
        <v>1354.49</v>
      </c>
      <c r="AQ156" s="30">
        <f t="shared" si="8"/>
        <v>492.33</v>
      </c>
      <c r="AR156" s="30">
        <f t="shared" si="8"/>
        <v>1802.46</v>
      </c>
      <c r="AS156" s="30">
        <f t="shared" si="8"/>
        <v>1488.51</v>
      </c>
      <c r="AT156" s="30">
        <f t="shared" si="8"/>
        <v>2032.63</v>
      </c>
      <c r="AU156" s="30">
        <f t="shared" si="8"/>
        <v>2561.73</v>
      </c>
      <c r="AV156" s="30">
        <f t="shared" si="8"/>
        <v>892.02</v>
      </c>
      <c r="AW156" s="30">
        <f t="shared" si="8"/>
        <v>1505.73</v>
      </c>
      <c r="AX156" s="30">
        <f t="shared" si="8"/>
        <v>6916.54</v>
      </c>
      <c r="AY156" s="30">
        <f t="shared" si="8"/>
        <v>107.82000000000001</v>
      </c>
      <c r="AZ156" s="30">
        <f t="shared" si="8"/>
        <v>2310.38</v>
      </c>
      <c r="BA156" s="30">
        <f t="shared" si="8"/>
        <v>1457.6200000000001</v>
      </c>
      <c r="BB156" s="30">
        <f t="shared" si="8"/>
        <v>1371.55</v>
      </c>
      <c r="BC156" s="30">
        <f t="shared" si="8"/>
        <v>682.7</v>
      </c>
      <c r="BD156" s="30">
        <f t="shared" si="8"/>
        <v>0.25</v>
      </c>
      <c r="BE156" s="30">
        <f t="shared" si="8"/>
        <v>0.11</v>
      </c>
      <c r="BF156" s="30">
        <f t="shared" si="8"/>
        <v>0.06</v>
      </c>
      <c r="BG156" s="30">
        <f t="shared" si="8"/>
        <v>0.14000000000000001</v>
      </c>
      <c r="BH156" s="30">
        <f t="shared" si="8"/>
        <v>0.16</v>
      </c>
      <c r="BI156" s="30">
        <f t="shared" si="8"/>
        <v>0.75</v>
      </c>
      <c r="BJ156" s="30">
        <f t="shared" si="8"/>
        <v>0</v>
      </c>
      <c r="BK156" s="30">
        <f t="shared" si="8"/>
        <v>2.81</v>
      </c>
      <c r="BL156" s="30">
        <f t="shared" si="8"/>
        <v>0</v>
      </c>
      <c r="BM156" s="30">
        <f t="shared" si="8"/>
        <v>0.8600000000000001</v>
      </c>
      <c r="BN156" s="30">
        <f t="shared" si="8"/>
        <v>0.02</v>
      </c>
      <c r="BO156" s="30">
        <f t="shared" si="8"/>
        <v>0.03</v>
      </c>
      <c r="BP156" s="30">
        <f t="shared" si="8"/>
        <v>0</v>
      </c>
      <c r="BQ156" s="30">
        <f t="shared" ref="BQ156:CB156" si="9">BQ155+BQ147</f>
        <v>0.15000000000000002</v>
      </c>
      <c r="BR156" s="30">
        <f t="shared" si="9"/>
        <v>0.24000000000000002</v>
      </c>
      <c r="BS156" s="30">
        <f t="shared" si="9"/>
        <v>3.7600000000000002</v>
      </c>
      <c r="BT156" s="30">
        <f t="shared" si="9"/>
        <v>0.01</v>
      </c>
      <c r="BU156" s="30">
        <f t="shared" si="9"/>
        <v>0</v>
      </c>
      <c r="BV156" s="30">
        <f t="shared" si="9"/>
        <v>4.0999999999999996</v>
      </c>
      <c r="BW156" s="30">
        <f t="shared" si="9"/>
        <v>0.11</v>
      </c>
      <c r="BX156" s="30">
        <f t="shared" si="9"/>
        <v>0.01</v>
      </c>
      <c r="BY156" s="30">
        <f t="shared" si="9"/>
        <v>0</v>
      </c>
      <c r="BZ156" s="30">
        <f t="shared" si="9"/>
        <v>0</v>
      </c>
      <c r="CA156" s="30">
        <f t="shared" si="9"/>
        <v>0</v>
      </c>
      <c r="CB156" s="30">
        <f t="shared" si="9"/>
        <v>1125.56</v>
      </c>
      <c r="CD156" s="30">
        <v>296.12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18</v>
      </c>
      <c r="CP156" s="30">
        <v>3.7</v>
      </c>
    </row>
    <row r="157" spans="1:94" x14ac:dyDescent="0.25">
      <c r="B157" s="23" t="s">
        <v>150</v>
      </c>
    </row>
    <row r="158" spans="1:94" x14ac:dyDescent="0.25">
      <c r="B158" s="23" t="s">
        <v>89</v>
      </c>
    </row>
    <row r="159" spans="1:94" s="24" customFormat="1" ht="31.5" x14ac:dyDescent="0.25">
      <c r="A159" s="24" t="str">
        <f>"2/4"</f>
        <v>2/4</v>
      </c>
      <c r="B159" s="25" t="s">
        <v>151</v>
      </c>
      <c r="C159" s="24" t="str">
        <f>"200"</f>
        <v>200</v>
      </c>
      <c r="D159" s="24">
        <v>7.82</v>
      </c>
      <c r="E159" s="24">
        <v>2.88</v>
      </c>
      <c r="F159" s="24">
        <v>7.98</v>
      </c>
      <c r="G159" s="24">
        <v>1.29</v>
      </c>
      <c r="H159" s="24">
        <v>34.479999999999997</v>
      </c>
      <c r="I159" s="24">
        <v>233.01820799999999</v>
      </c>
      <c r="J159" s="24">
        <v>4.5999999999999996</v>
      </c>
      <c r="K159" s="24">
        <v>0.11</v>
      </c>
      <c r="L159" s="24">
        <v>0</v>
      </c>
      <c r="M159" s="24">
        <v>0</v>
      </c>
      <c r="N159" s="24">
        <v>9.1300000000000008</v>
      </c>
      <c r="O159" s="24">
        <v>21.05</v>
      </c>
      <c r="P159" s="24">
        <v>4.29</v>
      </c>
      <c r="Q159" s="24">
        <v>0</v>
      </c>
      <c r="R159" s="24">
        <v>0</v>
      </c>
      <c r="S159" s="24">
        <v>0.1</v>
      </c>
      <c r="T159" s="24">
        <v>1.95</v>
      </c>
      <c r="U159" s="24">
        <v>243.08</v>
      </c>
      <c r="V159" s="24">
        <v>296.67</v>
      </c>
      <c r="W159" s="24">
        <v>127.23</v>
      </c>
      <c r="X159" s="24">
        <v>89.4</v>
      </c>
      <c r="Y159" s="24">
        <v>196.3</v>
      </c>
      <c r="Z159" s="24">
        <v>2.73</v>
      </c>
      <c r="AA159" s="24">
        <v>40</v>
      </c>
      <c r="AB159" s="24">
        <v>26.1</v>
      </c>
      <c r="AC159" s="24">
        <v>45.3</v>
      </c>
      <c r="AD159" s="24">
        <v>0.37</v>
      </c>
      <c r="AE159" s="24">
        <v>0.18</v>
      </c>
      <c r="AF159" s="24">
        <v>0.21</v>
      </c>
      <c r="AG159" s="24">
        <v>1.52</v>
      </c>
      <c r="AH159" s="24">
        <v>3.69</v>
      </c>
      <c r="AI159" s="24">
        <v>0.52</v>
      </c>
      <c r="AJ159" s="24">
        <v>0</v>
      </c>
      <c r="AK159" s="24">
        <v>161.80000000000001</v>
      </c>
      <c r="AL159" s="24">
        <v>159.79</v>
      </c>
      <c r="AM159" s="24">
        <v>566.24</v>
      </c>
      <c r="AN159" s="24">
        <v>427.53</v>
      </c>
      <c r="AO159" s="24">
        <v>198.79</v>
      </c>
      <c r="AP159" s="24">
        <v>286.5</v>
      </c>
      <c r="AQ159" s="24">
        <v>114.81</v>
      </c>
      <c r="AR159" s="24">
        <v>377.2</v>
      </c>
      <c r="AS159" s="24">
        <v>229.12</v>
      </c>
      <c r="AT159" s="24">
        <v>440.31</v>
      </c>
      <c r="AU159" s="24">
        <v>434.78</v>
      </c>
      <c r="AV159" s="24">
        <v>119.32</v>
      </c>
      <c r="AW159" s="24">
        <v>283.42</v>
      </c>
      <c r="AX159" s="24">
        <v>892.88</v>
      </c>
      <c r="AY159" s="24">
        <v>0</v>
      </c>
      <c r="AZ159" s="24">
        <v>198.35</v>
      </c>
      <c r="BA159" s="24">
        <v>240.2</v>
      </c>
      <c r="BB159" s="24">
        <v>350.94</v>
      </c>
      <c r="BC159" s="24">
        <v>155.33000000000001</v>
      </c>
      <c r="BD159" s="24">
        <v>0.13</v>
      </c>
      <c r="BE159" s="24">
        <v>0.06</v>
      </c>
      <c r="BF159" s="24">
        <v>0.03</v>
      </c>
      <c r="BG159" s="24">
        <v>7.0000000000000007E-2</v>
      </c>
      <c r="BH159" s="24">
        <v>0.08</v>
      </c>
      <c r="BI159" s="24">
        <v>0.39</v>
      </c>
      <c r="BJ159" s="24">
        <v>0</v>
      </c>
      <c r="BK159" s="24">
        <v>1.29</v>
      </c>
      <c r="BL159" s="24">
        <v>0</v>
      </c>
      <c r="BM159" s="24">
        <v>0.35</v>
      </c>
      <c r="BN159" s="24">
        <v>0</v>
      </c>
      <c r="BO159" s="24">
        <v>0</v>
      </c>
      <c r="BP159" s="24">
        <v>0</v>
      </c>
      <c r="BQ159" s="24">
        <v>0.08</v>
      </c>
      <c r="BR159" s="24">
        <v>0.12</v>
      </c>
      <c r="BS159" s="24">
        <v>1.3</v>
      </c>
      <c r="BT159" s="24">
        <v>0.01</v>
      </c>
      <c r="BU159" s="24">
        <v>0</v>
      </c>
      <c r="BV159" s="24">
        <v>0.46</v>
      </c>
      <c r="BW159" s="24">
        <v>0.04</v>
      </c>
      <c r="BX159" s="24">
        <v>0</v>
      </c>
      <c r="BY159" s="24">
        <v>0</v>
      </c>
      <c r="BZ159" s="24">
        <v>0</v>
      </c>
      <c r="CA159" s="24">
        <v>0</v>
      </c>
      <c r="CB159" s="24">
        <v>165.26</v>
      </c>
      <c r="CD159" s="24">
        <v>44.35</v>
      </c>
      <c r="CF159" s="24">
        <v>0</v>
      </c>
      <c r="CG159" s="24">
        <v>0</v>
      </c>
      <c r="CH159" s="24">
        <v>0</v>
      </c>
      <c r="CI159" s="24">
        <v>0</v>
      </c>
      <c r="CJ159" s="24">
        <v>0</v>
      </c>
      <c r="CK159" s="24">
        <v>0</v>
      </c>
      <c r="CL159" s="24">
        <v>0</v>
      </c>
      <c r="CM159" s="24">
        <v>0</v>
      </c>
      <c r="CN159" s="24">
        <v>0</v>
      </c>
      <c r="CO159" s="24">
        <v>4</v>
      </c>
      <c r="CP159" s="24">
        <v>0.5</v>
      </c>
    </row>
    <row r="160" spans="1:94" s="24" customFormat="1" x14ac:dyDescent="0.25">
      <c r="A160" s="24" t="str">
        <f>"4/13"</f>
        <v>4/13</v>
      </c>
      <c r="B160" s="25" t="s">
        <v>91</v>
      </c>
      <c r="C160" s="24" t="str">
        <f>"20"</f>
        <v>20</v>
      </c>
      <c r="D160" s="24">
        <v>5.26</v>
      </c>
      <c r="E160" s="24">
        <v>5.26</v>
      </c>
      <c r="F160" s="24">
        <v>5.32</v>
      </c>
      <c r="G160" s="24">
        <v>0</v>
      </c>
      <c r="H160" s="24">
        <v>0</v>
      </c>
      <c r="I160" s="24">
        <v>70.12</v>
      </c>
      <c r="J160" s="24">
        <v>3.06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0.4</v>
      </c>
      <c r="T160" s="24">
        <v>0.86</v>
      </c>
      <c r="U160" s="24">
        <v>220</v>
      </c>
      <c r="V160" s="24">
        <v>20</v>
      </c>
      <c r="W160" s="24">
        <v>200</v>
      </c>
      <c r="X160" s="24">
        <v>11</v>
      </c>
      <c r="Y160" s="24">
        <v>120</v>
      </c>
      <c r="Z160" s="24">
        <v>0.14000000000000001</v>
      </c>
      <c r="AA160" s="24">
        <v>42</v>
      </c>
      <c r="AB160" s="24">
        <v>34</v>
      </c>
      <c r="AC160" s="24">
        <v>47.6</v>
      </c>
      <c r="AD160" s="24">
        <v>0.08</v>
      </c>
      <c r="AE160" s="24">
        <v>0.01</v>
      </c>
      <c r="AF160" s="24">
        <v>0.08</v>
      </c>
      <c r="AG160" s="24">
        <v>0.04</v>
      </c>
      <c r="AH160" s="24">
        <v>1.36</v>
      </c>
      <c r="AI160" s="24">
        <v>0.14000000000000001</v>
      </c>
      <c r="AJ160" s="24">
        <v>0</v>
      </c>
      <c r="AK160" s="24">
        <v>314</v>
      </c>
      <c r="AL160" s="24">
        <v>234</v>
      </c>
      <c r="AM160" s="24">
        <v>460</v>
      </c>
      <c r="AN160" s="24">
        <v>316</v>
      </c>
      <c r="AO160" s="24">
        <v>112</v>
      </c>
      <c r="AP160" s="24">
        <v>190</v>
      </c>
      <c r="AQ160" s="24">
        <v>140</v>
      </c>
      <c r="AR160" s="24">
        <v>268</v>
      </c>
      <c r="AS160" s="24">
        <v>152</v>
      </c>
      <c r="AT160" s="24">
        <v>174</v>
      </c>
      <c r="AU160" s="24">
        <v>312</v>
      </c>
      <c r="AV160" s="24">
        <v>140</v>
      </c>
      <c r="AW160" s="24">
        <v>102</v>
      </c>
      <c r="AX160" s="24">
        <v>1034</v>
      </c>
      <c r="AY160" s="24">
        <v>0</v>
      </c>
      <c r="AZ160" s="24">
        <v>546</v>
      </c>
      <c r="BA160" s="24">
        <v>258</v>
      </c>
      <c r="BB160" s="24">
        <v>278</v>
      </c>
      <c r="BC160" s="24">
        <v>43</v>
      </c>
      <c r="BD160" s="24">
        <v>0</v>
      </c>
      <c r="BE160" s="24">
        <v>0.02</v>
      </c>
      <c r="BF160" s="24">
        <v>0.08</v>
      </c>
      <c r="BG160" s="24">
        <v>0.22</v>
      </c>
      <c r="BH160" s="24">
        <v>0.26</v>
      </c>
      <c r="BI160" s="24">
        <v>0.67</v>
      </c>
      <c r="BJ160" s="24">
        <v>0.08</v>
      </c>
      <c r="BK160" s="24">
        <v>1.39</v>
      </c>
      <c r="BL160" s="24">
        <v>0.02</v>
      </c>
      <c r="BM160" s="24">
        <v>0.31</v>
      </c>
      <c r="BN160" s="24">
        <v>0.02</v>
      </c>
      <c r="BO160" s="24">
        <v>0</v>
      </c>
      <c r="BP160" s="24">
        <v>0</v>
      </c>
      <c r="BQ160" s="24">
        <v>0.1</v>
      </c>
      <c r="BR160" s="24">
        <v>0.14000000000000001</v>
      </c>
      <c r="BS160" s="24">
        <v>1.04</v>
      </c>
      <c r="BT160" s="24">
        <v>0</v>
      </c>
      <c r="BU160" s="24">
        <v>0</v>
      </c>
      <c r="BV160" s="24">
        <v>0.14000000000000001</v>
      </c>
      <c r="BW160" s="24">
        <v>0</v>
      </c>
      <c r="BX160" s="24">
        <v>0</v>
      </c>
      <c r="BY160" s="24">
        <v>0</v>
      </c>
      <c r="BZ160" s="24">
        <v>0</v>
      </c>
      <c r="CA160" s="24">
        <v>0</v>
      </c>
      <c r="CB160" s="24">
        <v>8.16</v>
      </c>
      <c r="CD160" s="24">
        <v>47.67</v>
      </c>
      <c r="CF160" s="24">
        <v>0</v>
      </c>
      <c r="CG160" s="24">
        <v>0</v>
      </c>
      <c r="CH160" s="24">
        <v>0</v>
      </c>
      <c r="CI160" s="24">
        <v>0</v>
      </c>
      <c r="CJ160" s="24">
        <v>0</v>
      </c>
      <c r="CK160" s="24">
        <v>0</v>
      </c>
      <c r="CL160" s="24">
        <v>0</v>
      </c>
      <c r="CM160" s="24">
        <v>0</v>
      </c>
      <c r="CN160" s="24">
        <v>0</v>
      </c>
      <c r="CO160" s="24">
        <v>0</v>
      </c>
      <c r="CP160" s="24">
        <v>0</v>
      </c>
    </row>
    <row r="161" spans="1:94" s="24" customFormat="1" ht="31.5" x14ac:dyDescent="0.25">
      <c r="A161" s="24" t="str">
        <f>"32/10"</f>
        <v>32/10</v>
      </c>
      <c r="B161" s="25" t="s">
        <v>128</v>
      </c>
      <c r="C161" s="24" t="str">
        <f>"200"</f>
        <v>200</v>
      </c>
      <c r="D161" s="24">
        <v>3.14</v>
      </c>
      <c r="E161" s="24">
        <v>2.84</v>
      </c>
      <c r="F161" s="24">
        <v>3.21</v>
      </c>
      <c r="G161" s="24">
        <v>7.0000000000000007E-2</v>
      </c>
      <c r="H161" s="24">
        <v>9.5</v>
      </c>
      <c r="I161" s="24">
        <v>77.788600000000002</v>
      </c>
      <c r="J161" s="24">
        <v>2</v>
      </c>
      <c r="K161" s="24">
        <v>0</v>
      </c>
      <c r="L161" s="24">
        <v>0</v>
      </c>
      <c r="M161" s="24">
        <v>0</v>
      </c>
      <c r="N161" s="24">
        <v>9.5</v>
      </c>
      <c r="O161" s="24">
        <v>0</v>
      </c>
      <c r="P161" s="24">
        <v>0</v>
      </c>
      <c r="Q161" s="24">
        <v>0</v>
      </c>
      <c r="R161" s="24">
        <v>0</v>
      </c>
      <c r="S161" s="24">
        <v>0.1</v>
      </c>
      <c r="T161" s="24">
        <v>0.71</v>
      </c>
      <c r="U161" s="24">
        <v>49.55</v>
      </c>
      <c r="V161" s="24">
        <v>144.69</v>
      </c>
      <c r="W161" s="24">
        <v>116.55</v>
      </c>
      <c r="X161" s="24">
        <v>13.3</v>
      </c>
      <c r="Y161" s="24">
        <v>83.7</v>
      </c>
      <c r="Z161" s="24">
        <v>0.11</v>
      </c>
      <c r="AA161" s="24">
        <v>20</v>
      </c>
      <c r="AB161" s="24">
        <v>9</v>
      </c>
      <c r="AC161" s="24">
        <v>22</v>
      </c>
      <c r="AD161" s="24">
        <v>0</v>
      </c>
      <c r="AE161" s="24">
        <v>0.03</v>
      </c>
      <c r="AF161" s="24">
        <v>0.14000000000000001</v>
      </c>
      <c r="AG161" s="24">
        <v>0.09</v>
      </c>
      <c r="AH161" s="24">
        <v>0.8</v>
      </c>
      <c r="AI161" s="24">
        <v>0.52</v>
      </c>
      <c r="AJ161" s="24">
        <v>0</v>
      </c>
      <c r="AK161" s="24">
        <v>159.74</v>
      </c>
      <c r="AL161" s="24">
        <v>157.78</v>
      </c>
      <c r="AM161" s="24">
        <v>270.48</v>
      </c>
      <c r="AN161" s="24">
        <v>217.56</v>
      </c>
      <c r="AO161" s="24">
        <v>72.52</v>
      </c>
      <c r="AP161" s="24">
        <v>127.4</v>
      </c>
      <c r="AQ161" s="24">
        <v>42.14</v>
      </c>
      <c r="AR161" s="24">
        <v>143.08000000000001</v>
      </c>
      <c r="AS161" s="24">
        <v>0</v>
      </c>
      <c r="AT161" s="24">
        <v>0</v>
      </c>
      <c r="AU161" s="24">
        <v>0</v>
      </c>
      <c r="AV161" s="24">
        <v>0</v>
      </c>
      <c r="AW161" s="24">
        <v>0</v>
      </c>
      <c r="AX161" s="24">
        <v>0</v>
      </c>
      <c r="AY161" s="24">
        <v>0</v>
      </c>
      <c r="AZ161" s="24">
        <v>0</v>
      </c>
      <c r="BA161" s="24">
        <v>0</v>
      </c>
      <c r="BB161" s="24">
        <v>180.32</v>
      </c>
      <c r="BC161" s="24">
        <v>25.48</v>
      </c>
      <c r="BD161" s="24">
        <v>0</v>
      </c>
      <c r="BE161" s="24">
        <v>0</v>
      </c>
      <c r="BF161" s="24">
        <v>0</v>
      </c>
      <c r="BG161" s="24">
        <v>0</v>
      </c>
      <c r="BH161" s="24">
        <v>0</v>
      </c>
      <c r="BI161" s="24">
        <v>0</v>
      </c>
      <c r="BJ161" s="24">
        <v>0</v>
      </c>
      <c r="BK161" s="24">
        <v>0</v>
      </c>
      <c r="BL161" s="24">
        <v>0</v>
      </c>
      <c r="BM161" s="24">
        <v>0</v>
      </c>
      <c r="BN161" s="24">
        <v>0</v>
      </c>
      <c r="BO161" s="24">
        <v>0</v>
      </c>
      <c r="BP161" s="24">
        <v>0</v>
      </c>
      <c r="BQ161" s="24">
        <v>0</v>
      </c>
      <c r="BR161" s="24">
        <v>0</v>
      </c>
      <c r="BS161" s="24">
        <v>0</v>
      </c>
      <c r="BT161" s="24">
        <v>0</v>
      </c>
      <c r="BU161" s="24">
        <v>0</v>
      </c>
      <c r="BV161" s="24">
        <v>0</v>
      </c>
      <c r="BW161" s="24">
        <v>0</v>
      </c>
      <c r="BX161" s="24">
        <v>0</v>
      </c>
      <c r="BY161" s="24">
        <v>0</v>
      </c>
      <c r="BZ161" s="24">
        <v>0</v>
      </c>
      <c r="CA161" s="24">
        <v>0</v>
      </c>
      <c r="CB161" s="24">
        <v>198.55</v>
      </c>
      <c r="CD161" s="24">
        <v>21.5</v>
      </c>
      <c r="CF161" s="24">
        <v>0</v>
      </c>
      <c r="CG161" s="24">
        <v>0</v>
      </c>
      <c r="CH161" s="24">
        <v>0</v>
      </c>
      <c r="CI161" s="24">
        <v>0</v>
      </c>
      <c r="CJ161" s="24">
        <v>0</v>
      </c>
      <c r="CK161" s="24">
        <v>0</v>
      </c>
      <c r="CL161" s="24">
        <v>0</v>
      </c>
      <c r="CM161" s="24">
        <v>0</v>
      </c>
      <c r="CN161" s="24">
        <v>0</v>
      </c>
      <c r="CO161" s="24">
        <v>5</v>
      </c>
      <c r="CP161" s="24">
        <v>0</v>
      </c>
    </row>
    <row r="162" spans="1:94" s="24" customFormat="1" x14ac:dyDescent="0.25">
      <c r="A162" s="24" t="str">
        <f>"-"</f>
        <v>-</v>
      </c>
      <c r="B162" s="25" t="s">
        <v>93</v>
      </c>
      <c r="C162" s="24" t="str">
        <f>"60"</f>
        <v>60</v>
      </c>
      <c r="D162" s="24">
        <v>3.97</v>
      </c>
      <c r="E162" s="24">
        <v>0</v>
      </c>
      <c r="F162" s="24">
        <v>0.39</v>
      </c>
      <c r="G162" s="24">
        <v>0.39</v>
      </c>
      <c r="H162" s="24">
        <v>28.14</v>
      </c>
      <c r="I162" s="24">
        <v>134.34059999999999</v>
      </c>
      <c r="J162" s="24">
        <v>0</v>
      </c>
      <c r="K162" s="24">
        <v>0</v>
      </c>
      <c r="L162" s="24">
        <v>0</v>
      </c>
      <c r="M162" s="24">
        <v>0</v>
      </c>
      <c r="N162" s="24">
        <v>0.66</v>
      </c>
      <c r="O162" s="24">
        <v>27.36</v>
      </c>
      <c r="P162" s="24">
        <v>0.12</v>
      </c>
      <c r="Q162" s="24">
        <v>0</v>
      </c>
      <c r="R162" s="24">
        <v>0</v>
      </c>
      <c r="S162" s="24">
        <v>0</v>
      </c>
      <c r="T162" s="24">
        <v>1.08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0</v>
      </c>
      <c r="AE162" s="24">
        <v>0</v>
      </c>
      <c r="AF162" s="24">
        <v>0</v>
      </c>
      <c r="AG162" s="24">
        <v>0</v>
      </c>
      <c r="AH162" s="24">
        <v>0</v>
      </c>
      <c r="AI162" s="24">
        <v>0</v>
      </c>
      <c r="AJ162" s="24">
        <v>0</v>
      </c>
      <c r="AK162" s="24">
        <v>0</v>
      </c>
      <c r="AL162" s="24">
        <v>0</v>
      </c>
      <c r="AM162" s="24">
        <v>305.37</v>
      </c>
      <c r="AN162" s="24">
        <v>101.27</v>
      </c>
      <c r="AO162" s="24">
        <v>60.03</v>
      </c>
      <c r="AP162" s="24">
        <v>120.06</v>
      </c>
      <c r="AQ162" s="24">
        <v>45.41</v>
      </c>
      <c r="AR162" s="24">
        <v>217.15</v>
      </c>
      <c r="AS162" s="24">
        <v>134.68</v>
      </c>
      <c r="AT162" s="24">
        <v>187.92</v>
      </c>
      <c r="AU162" s="24">
        <v>155.03</v>
      </c>
      <c r="AV162" s="24">
        <v>81.430000000000007</v>
      </c>
      <c r="AW162" s="24">
        <v>144.07</v>
      </c>
      <c r="AX162" s="24">
        <v>1204.78</v>
      </c>
      <c r="AY162" s="24">
        <v>0</v>
      </c>
      <c r="AZ162" s="24">
        <v>392.54</v>
      </c>
      <c r="BA162" s="24">
        <v>170.69</v>
      </c>
      <c r="BB162" s="24">
        <v>113.27</v>
      </c>
      <c r="BC162" s="24">
        <v>89.78</v>
      </c>
      <c r="BD162" s="24">
        <v>0</v>
      </c>
      <c r="BE162" s="24">
        <v>0</v>
      </c>
      <c r="BF162" s="24">
        <v>0</v>
      </c>
      <c r="BG162" s="24">
        <v>0</v>
      </c>
      <c r="BH162" s="24">
        <v>0</v>
      </c>
      <c r="BI162" s="24">
        <v>0</v>
      </c>
      <c r="BJ162" s="24">
        <v>0</v>
      </c>
      <c r="BK162" s="24">
        <v>0.05</v>
      </c>
      <c r="BL162" s="24">
        <v>0</v>
      </c>
      <c r="BM162" s="24">
        <v>0</v>
      </c>
      <c r="BN162" s="24">
        <v>0</v>
      </c>
      <c r="BO162" s="24">
        <v>0</v>
      </c>
      <c r="BP162" s="24">
        <v>0</v>
      </c>
      <c r="BQ162" s="24">
        <v>0</v>
      </c>
      <c r="BR162" s="24">
        <v>0</v>
      </c>
      <c r="BS162" s="24">
        <v>0.04</v>
      </c>
      <c r="BT162" s="24">
        <v>0</v>
      </c>
      <c r="BU162" s="24">
        <v>0</v>
      </c>
      <c r="BV162" s="24">
        <v>0.17</v>
      </c>
      <c r="BW162" s="24">
        <v>0.01</v>
      </c>
      <c r="BX162" s="24">
        <v>0</v>
      </c>
      <c r="BY162" s="24">
        <v>0</v>
      </c>
      <c r="BZ162" s="24">
        <v>0</v>
      </c>
      <c r="CA162" s="24">
        <v>0</v>
      </c>
      <c r="CB162" s="24">
        <v>23.46</v>
      </c>
      <c r="CD162" s="24">
        <v>0</v>
      </c>
      <c r="CF162" s="24">
        <v>0</v>
      </c>
      <c r="CG162" s="24">
        <v>0</v>
      </c>
      <c r="CH162" s="24">
        <v>0</v>
      </c>
      <c r="CI162" s="24">
        <v>0</v>
      </c>
      <c r="CJ162" s="24">
        <v>0</v>
      </c>
      <c r="CK162" s="24">
        <v>0</v>
      </c>
      <c r="CL162" s="24">
        <v>0</v>
      </c>
      <c r="CM162" s="24">
        <v>0</v>
      </c>
      <c r="CN162" s="24">
        <v>0</v>
      </c>
      <c r="CO162" s="24">
        <v>0</v>
      </c>
      <c r="CP162" s="24">
        <v>0</v>
      </c>
    </row>
    <row r="163" spans="1:94" s="26" customFormat="1" x14ac:dyDescent="0.25">
      <c r="A163" s="26" t="str">
        <f>"-"</f>
        <v>-</v>
      </c>
      <c r="B163" s="27" t="s">
        <v>103</v>
      </c>
      <c r="C163" s="26" t="str">
        <f>"20"</f>
        <v>20</v>
      </c>
      <c r="D163" s="26">
        <v>1.32</v>
      </c>
      <c r="E163" s="26">
        <v>0</v>
      </c>
      <c r="F163" s="26">
        <v>0.24</v>
      </c>
      <c r="G163" s="26">
        <v>0.24</v>
      </c>
      <c r="H163" s="26">
        <v>8.34</v>
      </c>
      <c r="I163" s="26">
        <v>38.676000000000002</v>
      </c>
      <c r="J163" s="26">
        <v>0.04</v>
      </c>
      <c r="K163" s="26">
        <v>0</v>
      </c>
      <c r="L163" s="26">
        <v>0</v>
      </c>
      <c r="M163" s="26">
        <v>0</v>
      </c>
      <c r="N163" s="26">
        <v>0.24</v>
      </c>
      <c r="O163" s="26">
        <v>6.44</v>
      </c>
      <c r="P163" s="26">
        <v>1.66</v>
      </c>
      <c r="Q163" s="26">
        <v>0</v>
      </c>
      <c r="R163" s="26">
        <v>0</v>
      </c>
      <c r="S163" s="26">
        <v>0.2</v>
      </c>
      <c r="T163" s="26">
        <v>0.5</v>
      </c>
      <c r="U163" s="26">
        <v>122</v>
      </c>
      <c r="V163" s="26">
        <v>49</v>
      </c>
      <c r="W163" s="26">
        <v>7</v>
      </c>
      <c r="X163" s="26">
        <v>9.4</v>
      </c>
      <c r="Y163" s="26">
        <v>31.6</v>
      </c>
      <c r="Z163" s="26">
        <v>0.78</v>
      </c>
      <c r="AA163" s="26">
        <v>0</v>
      </c>
      <c r="AB163" s="26">
        <v>1</v>
      </c>
      <c r="AC163" s="26">
        <v>0.2</v>
      </c>
      <c r="AD163" s="26">
        <v>0.28000000000000003</v>
      </c>
      <c r="AE163" s="26">
        <v>0.04</v>
      </c>
      <c r="AF163" s="26">
        <v>0.02</v>
      </c>
      <c r="AG163" s="26">
        <v>0.14000000000000001</v>
      </c>
      <c r="AH163" s="26">
        <v>0.4</v>
      </c>
      <c r="AI163" s="26">
        <v>0</v>
      </c>
      <c r="AJ163" s="26">
        <v>0</v>
      </c>
      <c r="AK163" s="26">
        <v>0</v>
      </c>
      <c r="AL163" s="26">
        <v>0</v>
      </c>
      <c r="AM163" s="26">
        <v>85.4</v>
      </c>
      <c r="AN163" s="26">
        <v>44.6</v>
      </c>
      <c r="AO163" s="26">
        <v>18.600000000000001</v>
      </c>
      <c r="AP163" s="26">
        <v>39.6</v>
      </c>
      <c r="AQ163" s="26">
        <v>16</v>
      </c>
      <c r="AR163" s="26">
        <v>74.2</v>
      </c>
      <c r="AS163" s="26">
        <v>59.4</v>
      </c>
      <c r="AT163" s="26">
        <v>58.2</v>
      </c>
      <c r="AU163" s="26">
        <v>92.8</v>
      </c>
      <c r="AV163" s="26">
        <v>24.8</v>
      </c>
      <c r="AW163" s="26">
        <v>62</v>
      </c>
      <c r="AX163" s="26">
        <v>305.8</v>
      </c>
      <c r="AY163" s="26">
        <v>0</v>
      </c>
      <c r="AZ163" s="26">
        <v>105.2</v>
      </c>
      <c r="BA163" s="26">
        <v>58.2</v>
      </c>
      <c r="BB163" s="26">
        <v>36</v>
      </c>
      <c r="BC163" s="26">
        <v>26</v>
      </c>
      <c r="BD163" s="26">
        <v>0</v>
      </c>
      <c r="BE163" s="26">
        <v>0</v>
      </c>
      <c r="BF163" s="26">
        <v>0</v>
      </c>
      <c r="BG163" s="26">
        <v>0</v>
      </c>
      <c r="BH163" s="26">
        <v>0</v>
      </c>
      <c r="BI163" s="26">
        <v>0</v>
      </c>
      <c r="BJ163" s="26">
        <v>0</v>
      </c>
      <c r="BK163" s="26">
        <v>0.03</v>
      </c>
      <c r="BL163" s="26">
        <v>0</v>
      </c>
      <c r="BM163" s="26">
        <v>0</v>
      </c>
      <c r="BN163" s="26">
        <v>0</v>
      </c>
      <c r="BO163" s="26">
        <v>0</v>
      </c>
      <c r="BP163" s="26">
        <v>0</v>
      </c>
      <c r="BQ163" s="26">
        <v>0</v>
      </c>
      <c r="BR163" s="26">
        <v>0</v>
      </c>
      <c r="BS163" s="26">
        <v>0.02</v>
      </c>
      <c r="BT163" s="26">
        <v>0</v>
      </c>
      <c r="BU163" s="26">
        <v>0</v>
      </c>
      <c r="BV163" s="26">
        <v>0.1</v>
      </c>
      <c r="BW163" s="26">
        <v>0.02</v>
      </c>
      <c r="BX163" s="26">
        <v>0</v>
      </c>
      <c r="BY163" s="26">
        <v>0</v>
      </c>
      <c r="BZ163" s="26">
        <v>0</v>
      </c>
      <c r="CA163" s="26">
        <v>0</v>
      </c>
      <c r="CB163" s="26">
        <v>9.4</v>
      </c>
      <c r="CD163" s="26">
        <v>0.17</v>
      </c>
      <c r="CF163" s="26">
        <v>0</v>
      </c>
      <c r="CG163" s="26">
        <v>0</v>
      </c>
      <c r="CH163" s="26">
        <v>0</v>
      </c>
      <c r="CI163" s="26">
        <v>0</v>
      </c>
      <c r="CJ163" s="26">
        <v>0</v>
      </c>
      <c r="CK163" s="26">
        <v>0</v>
      </c>
      <c r="CL163" s="26">
        <v>0</v>
      </c>
      <c r="CM163" s="26">
        <v>0</v>
      </c>
      <c r="CN163" s="26">
        <v>0</v>
      </c>
      <c r="CO163" s="26">
        <v>0</v>
      </c>
      <c r="CP163" s="26">
        <v>0</v>
      </c>
    </row>
    <row r="164" spans="1:94" s="30" customFormat="1" x14ac:dyDescent="0.25">
      <c r="B164" s="31" t="s">
        <v>95</v>
      </c>
      <c r="D164" s="30">
        <v>21.5</v>
      </c>
      <c r="E164" s="30">
        <v>10.98</v>
      </c>
      <c r="F164" s="30">
        <v>17.14</v>
      </c>
      <c r="G164" s="30">
        <v>2</v>
      </c>
      <c r="H164" s="30">
        <v>80.45</v>
      </c>
      <c r="I164" s="30">
        <v>553.94000000000005</v>
      </c>
      <c r="J164" s="30">
        <v>9.6999999999999993</v>
      </c>
      <c r="K164" s="30">
        <v>0.11</v>
      </c>
      <c r="L164" s="30">
        <v>0</v>
      </c>
      <c r="M164" s="30">
        <v>0</v>
      </c>
      <c r="N164" s="30">
        <v>19.53</v>
      </c>
      <c r="O164" s="30">
        <v>54.85</v>
      </c>
      <c r="P164" s="30">
        <v>6.07</v>
      </c>
      <c r="Q164" s="30">
        <v>0</v>
      </c>
      <c r="R164" s="30">
        <v>0</v>
      </c>
      <c r="S164" s="30">
        <v>0.8</v>
      </c>
      <c r="T164" s="30">
        <v>5.0999999999999996</v>
      </c>
      <c r="U164" s="30">
        <v>634.63</v>
      </c>
      <c r="V164" s="30">
        <v>510.36</v>
      </c>
      <c r="W164" s="30">
        <v>450.77</v>
      </c>
      <c r="X164" s="30">
        <v>123.1</v>
      </c>
      <c r="Y164" s="30">
        <v>431.6</v>
      </c>
      <c r="Z164" s="30">
        <v>3.76</v>
      </c>
      <c r="AA164" s="30">
        <v>102</v>
      </c>
      <c r="AB164" s="30">
        <v>70.099999999999994</v>
      </c>
      <c r="AC164" s="30">
        <v>115.1</v>
      </c>
      <c r="AD164" s="30">
        <v>0.73</v>
      </c>
      <c r="AE164" s="30">
        <v>0.26</v>
      </c>
      <c r="AF164" s="30">
        <v>0.44</v>
      </c>
      <c r="AG164" s="30">
        <v>1.78</v>
      </c>
      <c r="AH164" s="30">
        <v>6.25</v>
      </c>
      <c r="AI164" s="30">
        <v>1.18</v>
      </c>
      <c r="AJ164" s="30">
        <v>0</v>
      </c>
      <c r="AK164" s="30">
        <v>635.54</v>
      </c>
      <c r="AL164" s="30">
        <v>551.57000000000005</v>
      </c>
      <c r="AM164" s="30">
        <v>1687.49</v>
      </c>
      <c r="AN164" s="30">
        <v>1106.95</v>
      </c>
      <c r="AO164" s="30">
        <v>461.94</v>
      </c>
      <c r="AP164" s="30">
        <v>763.56</v>
      </c>
      <c r="AQ164" s="30">
        <v>358.36</v>
      </c>
      <c r="AR164" s="30">
        <v>1079.6300000000001</v>
      </c>
      <c r="AS164" s="30">
        <v>575.20000000000005</v>
      </c>
      <c r="AT164" s="30">
        <v>860.43</v>
      </c>
      <c r="AU164" s="30">
        <v>994.61</v>
      </c>
      <c r="AV164" s="30">
        <v>365.55</v>
      </c>
      <c r="AW164" s="30">
        <v>591.49</v>
      </c>
      <c r="AX164" s="30">
        <v>3437.45</v>
      </c>
      <c r="AY164" s="30">
        <v>0</v>
      </c>
      <c r="AZ164" s="30">
        <v>1242.0999999999999</v>
      </c>
      <c r="BA164" s="30">
        <v>727.09</v>
      </c>
      <c r="BB164" s="30">
        <v>958.53</v>
      </c>
      <c r="BC164" s="30">
        <v>339.59</v>
      </c>
      <c r="BD164" s="30">
        <v>0.13</v>
      </c>
      <c r="BE164" s="30">
        <v>0.08</v>
      </c>
      <c r="BF164" s="30">
        <v>0.11</v>
      </c>
      <c r="BG164" s="30">
        <v>0.28999999999999998</v>
      </c>
      <c r="BH164" s="30">
        <v>0.34</v>
      </c>
      <c r="BI164" s="30">
        <v>1.06</v>
      </c>
      <c r="BJ164" s="30">
        <v>0.08</v>
      </c>
      <c r="BK164" s="30">
        <v>2.76</v>
      </c>
      <c r="BL164" s="30">
        <v>0.02</v>
      </c>
      <c r="BM164" s="30">
        <v>0.67</v>
      </c>
      <c r="BN164" s="30">
        <v>0.03</v>
      </c>
      <c r="BO164" s="30">
        <v>0</v>
      </c>
      <c r="BP164" s="30">
        <v>0</v>
      </c>
      <c r="BQ164" s="30">
        <v>0.17</v>
      </c>
      <c r="BR164" s="30">
        <v>0.27</v>
      </c>
      <c r="BS164" s="30">
        <v>2.4</v>
      </c>
      <c r="BT164" s="30">
        <v>0.01</v>
      </c>
      <c r="BU164" s="30">
        <v>0</v>
      </c>
      <c r="BV164" s="30">
        <v>0.86</v>
      </c>
      <c r="BW164" s="30">
        <v>7.0000000000000007E-2</v>
      </c>
      <c r="BX164" s="30">
        <v>0</v>
      </c>
      <c r="BY164" s="30">
        <v>0</v>
      </c>
      <c r="BZ164" s="30">
        <v>0</v>
      </c>
      <c r="CA164" s="30">
        <v>0</v>
      </c>
      <c r="CB164" s="30">
        <v>404.82</v>
      </c>
      <c r="CC164" s="30">
        <f>$I$164/$I$174*100</f>
        <v>42.23976747542541</v>
      </c>
      <c r="CD164" s="30">
        <v>113.68</v>
      </c>
      <c r="CF164" s="30">
        <v>0</v>
      </c>
      <c r="CG164" s="30">
        <v>0</v>
      </c>
      <c r="CH164" s="30">
        <v>0</v>
      </c>
      <c r="CI164" s="30">
        <v>0</v>
      </c>
      <c r="CJ164" s="30">
        <v>0</v>
      </c>
      <c r="CK164" s="30">
        <v>0</v>
      </c>
      <c r="CL164" s="30">
        <v>0</v>
      </c>
      <c r="CM164" s="30">
        <v>0</v>
      </c>
      <c r="CN164" s="30">
        <v>0</v>
      </c>
      <c r="CO164" s="30">
        <v>9</v>
      </c>
      <c r="CP164" s="30">
        <v>0.5</v>
      </c>
    </row>
    <row r="165" spans="1:94" x14ac:dyDescent="0.25">
      <c r="B165" s="23" t="s">
        <v>96</v>
      </c>
    </row>
    <row r="166" spans="1:94" s="24" customFormat="1" x14ac:dyDescent="0.25">
      <c r="A166" s="38" t="s">
        <v>164</v>
      </c>
      <c r="B166" s="39" t="s">
        <v>169</v>
      </c>
      <c r="C166" s="40" t="s">
        <v>165</v>
      </c>
      <c r="D166" s="40">
        <v>0.47</v>
      </c>
      <c r="E166" s="40">
        <v>0</v>
      </c>
      <c r="F166" s="40">
        <v>0.06</v>
      </c>
      <c r="G166" s="40">
        <v>0.06</v>
      </c>
      <c r="H166" s="40">
        <v>1.47</v>
      </c>
      <c r="I166" s="40">
        <v>8.4025199999999991</v>
      </c>
      <c r="J166" s="38">
        <v>0</v>
      </c>
      <c r="K166" s="38">
        <v>0</v>
      </c>
      <c r="L166" s="38">
        <v>0</v>
      </c>
      <c r="M166" s="38">
        <v>0</v>
      </c>
      <c r="N166" s="38">
        <v>0.94</v>
      </c>
      <c r="O166" s="38">
        <v>0.06</v>
      </c>
      <c r="P166" s="38">
        <v>0.47</v>
      </c>
      <c r="Q166" s="38">
        <v>0</v>
      </c>
      <c r="R166" s="38">
        <v>0</v>
      </c>
      <c r="S166" s="38">
        <v>0.41</v>
      </c>
      <c r="T166" s="38">
        <v>2.29</v>
      </c>
      <c r="U166" s="38">
        <v>653.27</v>
      </c>
      <c r="V166" s="38">
        <v>82.91</v>
      </c>
      <c r="W166" s="38">
        <v>13.52</v>
      </c>
      <c r="X166" s="38">
        <v>8.23</v>
      </c>
      <c r="Y166" s="38">
        <v>14.11</v>
      </c>
      <c r="Z166" s="38">
        <v>0.35</v>
      </c>
      <c r="AA166" s="38">
        <v>0</v>
      </c>
      <c r="AB166" s="38">
        <v>17.64</v>
      </c>
      <c r="AC166" s="38">
        <v>3</v>
      </c>
      <c r="AD166" s="38">
        <v>0.06</v>
      </c>
      <c r="AE166" s="38">
        <v>0.01</v>
      </c>
      <c r="AF166" s="38">
        <v>0.01</v>
      </c>
      <c r="AG166" s="38">
        <v>0.06</v>
      </c>
      <c r="AH166" s="38">
        <v>0.12</v>
      </c>
      <c r="AI166" s="38">
        <v>2.94</v>
      </c>
      <c r="AJ166" s="24">
        <v>0</v>
      </c>
      <c r="AK166" s="24">
        <v>7.06</v>
      </c>
      <c r="AL166" s="24">
        <v>7.64</v>
      </c>
      <c r="AM166" s="24">
        <v>10.58</v>
      </c>
      <c r="AN166" s="24">
        <v>11.76</v>
      </c>
      <c r="AO166" s="24">
        <v>2.06</v>
      </c>
      <c r="AP166" s="24">
        <v>8.5299999999999994</v>
      </c>
      <c r="AQ166" s="24">
        <v>2.35</v>
      </c>
      <c r="AR166" s="24">
        <v>7.35</v>
      </c>
      <c r="AS166" s="24">
        <v>7.94</v>
      </c>
      <c r="AT166" s="24">
        <v>6.76</v>
      </c>
      <c r="AU166" s="24">
        <v>40.57</v>
      </c>
      <c r="AV166" s="24">
        <v>4.7</v>
      </c>
      <c r="AW166" s="24">
        <v>5.88</v>
      </c>
      <c r="AX166" s="24">
        <v>151.12</v>
      </c>
      <c r="AY166" s="24">
        <v>0</v>
      </c>
      <c r="AZ166" s="24">
        <v>5.59</v>
      </c>
      <c r="BA166" s="24">
        <v>7.64</v>
      </c>
      <c r="BB166" s="24">
        <v>7.35</v>
      </c>
      <c r="BC166" s="24">
        <v>1.47</v>
      </c>
      <c r="BD166" s="24">
        <v>0</v>
      </c>
      <c r="BE166" s="24">
        <v>0</v>
      </c>
      <c r="BF166" s="24">
        <v>0</v>
      </c>
      <c r="BG166" s="24">
        <v>0</v>
      </c>
      <c r="BH166" s="24">
        <v>0</v>
      </c>
      <c r="BI166" s="24">
        <v>0</v>
      </c>
      <c r="BJ166" s="24">
        <v>0</v>
      </c>
      <c r="BK166" s="24">
        <v>0</v>
      </c>
      <c r="BL166" s="24">
        <v>0</v>
      </c>
      <c r="BM166" s="24">
        <v>0</v>
      </c>
      <c r="BN166" s="24">
        <v>0</v>
      </c>
      <c r="BO166" s="24">
        <v>0</v>
      </c>
      <c r="BP166" s="24">
        <v>0</v>
      </c>
      <c r="BQ166" s="24">
        <v>0</v>
      </c>
      <c r="BR166" s="24">
        <v>0</v>
      </c>
      <c r="BS166" s="24">
        <v>0</v>
      </c>
      <c r="BT166" s="24">
        <v>0</v>
      </c>
      <c r="BU166" s="24">
        <v>0</v>
      </c>
      <c r="BV166" s="24">
        <v>0</v>
      </c>
      <c r="BW166" s="24">
        <v>0</v>
      </c>
      <c r="BX166" s="24">
        <v>0</v>
      </c>
      <c r="BY166" s="24">
        <v>0</v>
      </c>
      <c r="BZ166" s="24">
        <v>0</v>
      </c>
      <c r="CA166" s="24">
        <v>0</v>
      </c>
      <c r="CB166" s="24">
        <v>27.6</v>
      </c>
      <c r="CD166" s="24">
        <v>39.200000000000003</v>
      </c>
      <c r="CF166" s="24">
        <v>0</v>
      </c>
      <c r="CG166" s="24">
        <v>0</v>
      </c>
      <c r="CH166" s="24">
        <v>0</v>
      </c>
      <c r="CI166" s="24">
        <v>0</v>
      </c>
      <c r="CJ166" s="24">
        <v>0</v>
      </c>
      <c r="CK166" s="24">
        <v>0</v>
      </c>
      <c r="CL166" s="24">
        <v>0</v>
      </c>
      <c r="CM166" s="24">
        <v>0</v>
      </c>
      <c r="CN166" s="24">
        <v>0</v>
      </c>
      <c r="CO166" s="24">
        <v>0</v>
      </c>
      <c r="CP166" s="24">
        <v>0</v>
      </c>
    </row>
    <row r="167" spans="1:94" s="24" customFormat="1" ht="31.5" x14ac:dyDescent="0.25">
      <c r="A167" s="26" t="s">
        <v>163</v>
      </c>
      <c r="B167" s="27" t="s">
        <v>97</v>
      </c>
      <c r="C167" s="28" t="s">
        <v>157</v>
      </c>
      <c r="D167" s="28">
        <v>1.62</v>
      </c>
      <c r="E167" s="28">
        <v>0.1</v>
      </c>
      <c r="F167" s="28">
        <v>5.5</v>
      </c>
      <c r="G167" s="28">
        <v>4.91</v>
      </c>
      <c r="H167" s="28">
        <v>10.38</v>
      </c>
      <c r="I167" s="28">
        <v>94.927304000000007</v>
      </c>
      <c r="J167" s="26">
        <v>1.1200000000000001</v>
      </c>
      <c r="K167" s="26">
        <v>3.12</v>
      </c>
      <c r="L167" s="26">
        <v>0</v>
      </c>
      <c r="M167" s="26">
        <v>0</v>
      </c>
      <c r="N167" s="26">
        <v>2.78</v>
      </c>
      <c r="O167" s="26">
        <v>5.98</v>
      </c>
      <c r="P167" s="26">
        <v>1.62</v>
      </c>
      <c r="Q167" s="26">
        <v>0</v>
      </c>
      <c r="R167" s="26">
        <v>0</v>
      </c>
      <c r="S167" s="26">
        <v>0.21</v>
      </c>
      <c r="T167" s="26">
        <v>1.24</v>
      </c>
      <c r="U167" s="26">
        <v>189.21</v>
      </c>
      <c r="V167" s="26">
        <v>314.33999999999997</v>
      </c>
      <c r="W167" s="26">
        <v>22.15</v>
      </c>
      <c r="X167" s="26">
        <v>17.11</v>
      </c>
      <c r="Y167" s="26">
        <v>41.81</v>
      </c>
      <c r="Z167" s="26">
        <v>0.63</v>
      </c>
      <c r="AA167" s="26">
        <v>6</v>
      </c>
      <c r="AB167" s="26">
        <v>897.84</v>
      </c>
      <c r="AC167" s="26">
        <v>172.08</v>
      </c>
      <c r="AD167" s="26">
        <v>2.25</v>
      </c>
      <c r="AE167" s="26">
        <v>0.06</v>
      </c>
      <c r="AF167" s="26">
        <v>0.05</v>
      </c>
      <c r="AG167" s="26">
        <v>0.67</v>
      </c>
      <c r="AH167" s="26">
        <v>1.1200000000000001</v>
      </c>
      <c r="AI167" s="26">
        <v>6.88</v>
      </c>
      <c r="AJ167" s="24">
        <v>0</v>
      </c>
      <c r="AK167" s="24">
        <v>0</v>
      </c>
      <c r="AL167" s="24">
        <v>0</v>
      </c>
      <c r="AM167" s="24">
        <v>69.290000000000006</v>
      </c>
      <c r="AN167" s="24">
        <v>72.430000000000007</v>
      </c>
      <c r="AO167" s="24">
        <v>13.33</v>
      </c>
      <c r="AP167" s="24">
        <v>49.15</v>
      </c>
      <c r="AQ167" s="24">
        <v>17.45</v>
      </c>
      <c r="AR167" s="24">
        <v>49.74</v>
      </c>
      <c r="AS167" s="24">
        <v>60.76</v>
      </c>
      <c r="AT167" s="24">
        <v>139.57</v>
      </c>
      <c r="AU167" s="24">
        <v>127.31</v>
      </c>
      <c r="AV167" s="24">
        <v>22.26</v>
      </c>
      <c r="AW167" s="24">
        <v>47.83</v>
      </c>
      <c r="AX167" s="24">
        <v>219.05</v>
      </c>
      <c r="AY167" s="24">
        <v>0</v>
      </c>
      <c r="AZ167" s="24">
        <v>44.2</v>
      </c>
      <c r="BA167" s="24">
        <v>44.01</v>
      </c>
      <c r="BB167" s="24">
        <v>39.06</v>
      </c>
      <c r="BC167" s="24">
        <v>15.78</v>
      </c>
      <c r="BD167" s="24">
        <v>0</v>
      </c>
      <c r="BE167" s="24">
        <v>0</v>
      </c>
      <c r="BF167" s="24">
        <v>0</v>
      </c>
      <c r="BG167" s="24">
        <v>0</v>
      </c>
      <c r="BH167" s="24">
        <v>0</v>
      </c>
      <c r="BI167" s="24">
        <v>0</v>
      </c>
      <c r="BJ167" s="24">
        <v>0</v>
      </c>
      <c r="BK167" s="24">
        <v>0.4</v>
      </c>
      <c r="BL167" s="24">
        <v>0</v>
      </c>
      <c r="BM167" s="24">
        <v>0.25</v>
      </c>
      <c r="BN167" s="24">
        <v>0.02</v>
      </c>
      <c r="BO167" s="24">
        <v>0.04</v>
      </c>
      <c r="BP167" s="24">
        <v>0</v>
      </c>
      <c r="BQ167" s="24">
        <v>0</v>
      </c>
      <c r="BR167" s="24">
        <v>0</v>
      </c>
      <c r="BS167" s="24">
        <v>1.48</v>
      </c>
      <c r="BT167" s="24">
        <v>0</v>
      </c>
      <c r="BU167" s="24">
        <v>0</v>
      </c>
      <c r="BV167" s="24">
        <v>3.53</v>
      </c>
      <c r="BW167" s="24">
        <v>0</v>
      </c>
      <c r="BX167" s="24">
        <v>0</v>
      </c>
      <c r="BY167" s="24">
        <v>0</v>
      </c>
      <c r="BZ167" s="24">
        <v>0</v>
      </c>
      <c r="CA167" s="24">
        <v>0</v>
      </c>
      <c r="CB167" s="24">
        <v>286.82</v>
      </c>
      <c r="CD167" s="24">
        <v>194.55</v>
      </c>
      <c r="CF167" s="24">
        <v>0</v>
      </c>
      <c r="CG167" s="24">
        <v>0</v>
      </c>
      <c r="CH167" s="24">
        <v>0</v>
      </c>
      <c r="CI167" s="24">
        <v>0</v>
      </c>
      <c r="CJ167" s="24">
        <v>0</v>
      </c>
      <c r="CK167" s="24">
        <v>0</v>
      </c>
      <c r="CL167" s="24">
        <v>0</v>
      </c>
      <c r="CM167" s="24">
        <v>0</v>
      </c>
      <c r="CN167" s="24">
        <v>0</v>
      </c>
      <c r="CO167" s="24">
        <v>0</v>
      </c>
      <c r="CP167" s="24">
        <v>0.5</v>
      </c>
    </row>
    <row r="168" spans="1:94" s="24" customFormat="1" ht="31.5" x14ac:dyDescent="0.25">
      <c r="A168" s="24" t="str">
        <f>"5/9"</f>
        <v>5/9</v>
      </c>
      <c r="B168" s="25" t="s">
        <v>122</v>
      </c>
      <c r="C168" s="24" t="str">
        <f>"80"</f>
        <v>80</v>
      </c>
      <c r="D168" s="24">
        <v>11.87</v>
      </c>
      <c r="E168" s="24">
        <v>10.79</v>
      </c>
      <c r="F168" s="24">
        <v>9.9499999999999993</v>
      </c>
      <c r="G168" s="24">
        <v>1.27</v>
      </c>
      <c r="H168" s="24">
        <v>7.43</v>
      </c>
      <c r="I168" s="24">
        <v>166.95616799999999</v>
      </c>
      <c r="J168" s="24">
        <v>3.2</v>
      </c>
      <c r="K168" s="24">
        <v>1.04</v>
      </c>
      <c r="L168" s="24">
        <v>0</v>
      </c>
      <c r="M168" s="24">
        <v>0</v>
      </c>
      <c r="N168" s="24">
        <v>1.0900000000000001</v>
      </c>
      <c r="O168" s="24">
        <v>6.22</v>
      </c>
      <c r="P168" s="24">
        <v>0.12</v>
      </c>
      <c r="Q168" s="24">
        <v>0</v>
      </c>
      <c r="R168" s="24">
        <v>0</v>
      </c>
      <c r="S168" s="24">
        <v>0.02</v>
      </c>
      <c r="T168" s="24">
        <v>1.22</v>
      </c>
      <c r="U168" s="24">
        <v>307.02999999999997</v>
      </c>
      <c r="V168" s="24">
        <v>125.79</v>
      </c>
      <c r="W168" s="24">
        <v>31.97</v>
      </c>
      <c r="X168" s="24">
        <v>12.65</v>
      </c>
      <c r="Y168" s="24">
        <v>100.95</v>
      </c>
      <c r="Z168" s="24">
        <v>0.97</v>
      </c>
      <c r="AA168" s="24">
        <v>36.35</v>
      </c>
      <c r="AB168" s="24">
        <v>7.92</v>
      </c>
      <c r="AC168" s="24">
        <v>47.02</v>
      </c>
      <c r="AD168" s="24">
        <v>1</v>
      </c>
      <c r="AE168" s="24">
        <v>0.04</v>
      </c>
      <c r="AF168" s="24">
        <v>0.11</v>
      </c>
      <c r="AG168" s="24">
        <v>4.12</v>
      </c>
      <c r="AH168" s="24">
        <v>7.56</v>
      </c>
      <c r="AI168" s="24">
        <v>0.27</v>
      </c>
      <c r="AJ168" s="24">
        <v>0</v>
      </c>
      <c r="AK168" s="24">
        <v>30.97</v>
      </c>
      <c r="AL168" s="24">
        <v>30.59</v>
      </c>
      <c r="AM168" s="24">
        <v>110.24</v>
      </c>
      <c r="AN168" s="24">
        <v>61.35</v>
      </c>
      <c r="AO168" s="24">
        <v>25.42</v>
      </c>
      <c r="AP168" s="24">
        <v>47.42</v>
      </c>
      <c r="AQ168" s="24">
        <v>16.77</v>
      </c>
      <c r="AR168" s="24">
        <v>68.84</v>
      </c>
      <c r="AS168" s="24">
        <v>25.49</v>
      </c>
      <c r="AT168" s="24">
        <v>35.57</v>
      </c>
      <c r="AU168" s="24">
        <v>29.34</v>
      </c>
      <c r="AV168" s="24">
        <v>15.41</v>
      </c>
      <c r="AW168" s="24">
        <v>27.27</v>
      </c>
      <c r="AX168" s="24">
        <v>228.03</v>
      </c>
      <c r="AY168" s="24">
        <v>0</v>
      </c>
      <c r="AZ168" s="24">
        <v>74.3</v>
      </c>
      <c r="BA168" s="24">
        <v>32.31</v>
      </c>
      <c r="BB168" s="24">
        <v>56.4</v>
      </c>
      <c r="BC168" s="24">
        <v>21.93</v>
      </c>
      <c r="BD168" s="24">
        <v>0</v>
      </c>
      <c r="BE168" s="24">
        <v>0</v>
      </c>
      <c r="BF168" s="24">
        <v>0</v>
      </c>
      <c r="BG168" s="24">
        <v>0</v>
      </c>
      <c r="BH168" s="24">
        <v>0</v>
      </c>
      <c r="BI168" s="24">
        <v>0</v>
      </c>
      <c r="BJ168" s="24">
        <v>0</v>
      </c>
      <c r="BK168" s="24">
        <v>0.08</v>
      </c>
      <c r="BL168" s="24">
        <v>0</v>
      </c>
      <c r="BM168" s="24">
        <v>0.05</v>
      </c>
      <c r="BN168" s="24">
        <v>0</v>
      </c>
      <c r="BO168" s="24">
        <v>0.01</v>
      </c>
      <c r="BP168" s="24">
        <v>0</v>
      </c>
      <c r="BQ168" s="24">
        <v>0</v>
      </c>
      <c r="BR168" s="24">
        <v>0</v>
      </c>
      <c r="BS168" s="24">
        <v>0.28999999999999998</v>
      </c>
      <c r="BT168" s="24">
        <v>0</v>
      </c>
      <c r="BU168" s="24">
        <v>0</v>
      </c>
      <c r="BV168" s="24">
        <v>0.74</v>
      </c>
      <c r="BW168" s="24">
        <v>0</v>
      </c>
      <c r="BX168" s="24">
        <v>0</v>
      </c>
      <c r="BY168" s="24">
        <v>0</v>
      </c>
      <c r="BZ168" s="24">
        <v>0</v>
      </c>
      <c r="CA168" s="24">
        <v>0</v>
      </c>
      <c r="CB168" s="24">
        <v>59.26</v>
      </c>
      <c r="CD168" s="24">
        <v>37.67</v>
      </c>
      <c r="CF168" s="24">
        <v>0</v>
      </c>
      <c r="CG168" s="24">
        <v>0</v>
      </c>
      <c r="CH168" s="24">
        <v>0</v>
      </c>
      <c r="CI168" s="24">
        <v>0</v>
      </c>
      <c r="CJ168" s="24">
        <v>0</v>
      </c>
      <c r="CK168" s="24">
        <v>0</v>
      </c>
      <c r="CL168" s="24">
        <v>0</v>
      </c>
      <c r="CM168" s="24">
        <v>0</v>
      </c>
      <c r="CN168" s="24">
        <v>0</v>
      </c>
      <c r="CO168" s="24">
        <v>0</v>
      </c>
      <c r="CP168" s="24">
        <v>0.4</v>
      </c>
    </row>
    <row r="169" spans="1:94" s="24" customFormat="1" ht="31.5" x14ac:dyDescent="0.25">
      <c r="A169" s="24" t="str">
        <f>"39/3"</f>
        <v>39/3</v>
      </c>
      <c r="B169" s="25" t="s">
        <v>149</v>
      </c>
      <c r="C169" s="24" t="str">
        <f>"150"</f>
        <v>150</v>
      </c>
      <c r="D169" s="24">
        <v>8.3000000000000007</v>
      </c>
      <c r="E169" s="24">
        <v>0.04</v>
      </c>
      <c r="F169" s="24">
        <v>5.56</v>
      </c>
      <c r="G169" s="24">
        <v>2.0099999999999998</v>
      </c>
      <c r="H169" s="24">
        <v>40.200000000000003</v>
      </c>
      <c r="I169" s="24">
        <v>233.79981199999997</v>
      </c>
      <c r="J169" s="24">
        <v>2.73</v>
      </c>
      <c r="K169" s="24">
        <v>0.11</v>
      </c>
      <c r="L169" s="24">
        <v>0</v>
      </c>
      <c r="M169" s="24">
        <v>0</v>
      </c>
      <c r="N169" s="24">
        <v>0.91</v>
      </c>
      <c r="O169" s="24">
        <v>32.630000000000003</v>
      </c>
      <c r="P169" s="24">
        <v>6.66</v>
      </c>
      <c r="Q169" s="24">
        <v>0</v>
      </c>
      <c r="R169" s="24">
        <v>0</v>
      </c>
      <c r="S169" s="24">
        <v>0</v>
      </c>
      <c r="T169" s="24">
        <v>3.12</v>
      </c>
      <c r="U169" s="24">
        <v>769.04</v>
      </c>
      <c r="V169" s="24">
        <v>234.91</v>
      </c>
      <c r="W169" s="24">
        <v>20.329999999999998</v>
      </c>
      <c r="X169" s="24">
        <v>118.22</v>
      </c>
      <c r="Y169" s="24">
        <v>174.62</v>
      </c>
      <c r="Z169" s="24">
        <v>4.0999999999999996</v>
      </c>
      <c r="AA169" s="24">
        <v>20</v>
      </c>
      <c r="AB169" s="24">
        <v>19.079999999999998</v>
      </c>
      <c r="AC169" s="24">
        <v>23.74</v>
      </c>
      <c r="AD169" s="24">
        <v>0.55000000000000004</v>
      </c>
      <c r="AE169" s="24">
        <v>0.23</v>
      </c>
      <c r="AF169" s="24">
        <v>0.12</v>
      </c>
      <c r="AG169" s="24">
        <v>2.2200000000000002</v>
      </c>
      <c r="AH169" s="24">
        <v>4.47</v>
      </c>
      <c r="AI169" s="24">
        <v>0</v>
      </c>
      <c r="AJ169" s="24">
        <v>0</v>
      </c>
      <c r="AK169" s="24">
        <v>30.53</v>
      </c>
      <c r="AL169" s="24">
        <v>30.14</v>
      </c>
      <c r="AM169" s="24">
        <v>116</v>
      </c>
      <c r="AN169" s="24">
        <v>118.1</v>
      </c>
      <c r="AO169" s="24">
        <v>26.61</v>
      </c>
      <c r="AP169" s="24">
        <v>76.13</v>
      </c>
      <c r="AQ169" s="24">
        <v>34.840000000000003</v>
      </c>
      <c r="AR169" s="24">
        <v>80.09</v>
      </c>
      <c r="AS169" s="24">
        <v>75.67</v>
      </c>
      <c r="AT169" s="24">
        <v>206.13</v>
      </c>
      <c r="AU169" s="24">
        <v>91.81</v>
      </c>
      <c r="AV169" s="24">
        <v>19.2</v>
      </c>
      <c r="AW169" s="24">
        <v>53.44</v>
      </c>
      <c r="AX169" s="24">
        <v>287.20999999999998</v>
      </c>
      <c r="AY169" s="24">
        <v>0</v>
      </c>
      <c r="AZ169" s="24">
        <v>40.19</v>
      </c>
      <c r="BA169" s="24">
        <v>36.549999999999997</v>
      </c>
      <c r="BB169" s="24">
        <v>72.75</v>
      </c>
      <c r="BC169" s="24">
        <v>21.66</v>
      </c>
      <c r="BD169" s="24">
        <v>0.1</v>
      </c>
      <c r="BE169" s="24">
        <v>0.04</v>
      </c>
      <c r="BF169" s="24">
        <v>0.02</v>
      </c>
      <c r="BG169" s="24">
        <v>0.05</v>
      </c>
      <c r="BH169" s="24">
        <v>0.06</v>
      </c>
      <c r="BI169" s="24">
        <v>0.28999999999999998</v>
      </c>
      <c r="BJ169" s="24">
        <v>0</v>
      </c>
      <c r="BK169" s="24">
        <v>0.88</v>
      </c>
      <c r="BL169" s="24">
        <v>0</v>
      </c>
      <c r="BM169" s="24">
        <v>0.26</v>
      </c>
      <c r="BN169" s="24">
        <v>0</v>
      </c>
      <c r="BO169" s="24">
        <v>0</v>
      </c>
      <c r="BP169" s="24">
        <v>0</v>
      </c>
      <c r="BQ169" s="24">
        <v>0.05</v>
      </c>
      <c r="BR169" s="24">
        <v>0.09</v>
      </c>
      <c r="BS169" s="24">
        <v>0.85</v>
      </c>
      <c r="BT169" s="24">
        <v>0</v>
      </c>
      <c r="BU169" s="24">
        <v>0</v>
      </c>
      <c r="BV169" s="24">
        <v>0.14000000000000001</v>
      </c>
      <c r="BW169" s="24">
        <v>0</v>
      </c>
      <c r="BX169" s="24">
        <v>0</v>
      </c>
      <c r="BY169" s="24">
        <v>0</v>
      </c>
      <c r="BZ169" s="24">
        <v>0</v>
      </c>
      <c r="CA169" s="24">
        <v>0</v>
      </c>
      <c r="CB169" s="24">
        <v>123.62</v>
      </c>
      <c r="CD169" s="24">
        <v>24.43</v>
      </c>
      <c r="CF169" s="24">
        <v>0</v>
      </c>
      <c r="CG169" s="24">
        <v>0</v>
      </c>
      <c r="CH169" s="24">
        <v>0</v>
      </c>
      <c r="CI169" s="24">
        <v>0</v>
      </c>
      <c r="CJ169" s="24">
        <v>0</v>
      </c>
      <c r="CK169" s="24">
        <v>0</v>
      </c>
      <c r="CL169" s="24">
        <v>0</v>
      </c>
      <c r="CM169" s="24">
        <v>0</v>
      </c>
      <c r="CN169" s="24">
        <v>0</v>
      </c>
      <c r="CO169" s="24">
        <v>0</v>
      </c>
      <c r="CP169" s="24">
        <v>0.23</v>
      </c>
    </row>
    <row r="170" spans="1:94" s="24" customFormat="1" x14ac:dyDescent="0.25">
      <c r="A170" s="24" t="str">
        <f>"-"</f>
        <v>-</v>
      </c>
      <c r="B170" s="25" t="s">
        <v>102</v>
      </c>
      <c r="C170" s="24" t="str">
        <f>"200"</f>
        <v>200</v>
      </c>
      <c r="D170" s="24">
        <v>1</v>
      </c>
      <c r="E170" s="24">
        <v>0</v>
      </c>
      <c r="F170" s="24">
        <v>0.2</v>
      </c>
      <c r="G170" s="24">
        <v>0</v>
      </c>
      <c r="H170" s="24">
        <v>20.6</v>
      </c>
      <c r="I170" s="24">
        <v>86.47999999999999</v>
      </c>
      <c r="J170" s="24">
        <v>0</v>
      </c>
      <c r="K170" s="24">
        <v>0</v>
      </c>
      <c r="L170" s="24">
        <v>0</v>
      </c>
      <c r="M170" s="24">
        <v>0</v>
      </c>
      <c r="N170" s="24">
        <v>19.8</v>
      </c>
      <c r="O170" s="24">
        <v>0.4</v>
      </c>
      <c r="P170" s="24">
        <v>0.4</v>
      </c>
      <c r="Q170" s="24">
        <v>0</v>
      </c>
      <c r="R170" s="24">
        <v>0</v>
      </c>
      <c r="S170" s="24">
        <v>1</v>
      </c>
      <c r="T170" s="24">
        <v>0.6</v>
      </c>
      <c r="U170" s="24">
        <v>12</v>
      </c>
      <c r="V170" s="24">
        <v>240</v>
      </c>
      <c r="W170" s="24">
        <v>14</v>
      </c>
      <c r="X170" s="24">
        <v>8</v>
      </c>
      <c r="Y170" s="24">
        <v>14</v>
      </c>
      <c r="Z170" s="24">
        <v>2.8</v>
      </c>
      <c r="AA170" s="24">
        <v>0</v>
      </c>
      <c r="AB170" s="24">
        <v>0</v>
      </c>
      <c r="AC170" s="24">
        <v>0</v>
      </c>
      <c r="AD170" s="24">
        <v>0.2</v>
      </c>
      <c r="AE170" s="24">
        <v>0.02</v>
      </c>
      <c r="AF170" s="24">
        <v>0.02</v>
      </c>
      <c r="AG170" s="24">
        <v>0.2</v>
      </c>
      <c r="AH170" s="24">
        <v>0.4</v>
      </c>
      <c r="AI170" s="24">
        <v>4</v>
      </c>
      <c r="AJ170" s="24">
        <v>0.4</v>
      </c>
      <c r="AK170" s="24">
        <v>0</v>
      </c>
      <c r="AL170" s="24">
        <v>0</v>
      </c>
      <c r="AM170" s="24">
        <v>28</v>
      </c>
      <c r="AN170" s="24">
        <v>28</v>
      </c>
      <c r="AO170" s="24">
        <v>4</v>
      </c>
      <c r="AP170" s="24">
        <v>16</v>
      </c>
      <c r="AQ170" s="24">
        <v>4</v>
      </c>
      <c r="AR170" s="24">
        <v>14</v>
      </c>
      <c r="AS170" s="24">
        <v>26</v>
      </c>
      <c r="AT170" s="24">
        <v>16</v>
      </c>
      <c r="AU170" s="24">
        <v>116</v>
      </c>
      <c r="AV170" s="24">
        <v>10</v>
      </c>
      <c r="AW170" s="24">
        <v>22</v>
      </c>
      <c r="AX170" s="24">
        <v>64</v>
      </c>
      <c r="AY170" s="24">
        <v>0</v>
      </c>
      <c r="AZ170" s="24">
        <v>20</v>
      </c>
      <c r="BA170" s="24">
        <v>24</v>
      </c>
      <c r="BB170" s="24">
        <v>10</v>
      </c>
      <c r="BC170" s="24">
        <v>8</v>
      </c>
      <c r="BD170" s="24">
        <v>0</v>
      </c>
      <c r="BE170" s="24">
        <v>0</v>
      </c>
      <c r="BF170" s="24">
        <v>0</v>
      </c>
      <c r="BG170" s="24">
        <v>0</v>
      </c>
      <c r="BH170" s="24">
        <v>0</v>
      </c>
      <c r="BI170" s="24">
        <v>0</v>
      </c>
      <c r="BJ170" s="24">
        <v>0</v>
      </c>
      <c r="BK170" s="24">
        <v>0</v>
      </c>
      <c r="BL170" s="24">
        <v>0</v>
      </c>
      <c r="BM170" s="24">
        <v>0</v>
      </c>
      <c r="BN170" s="24">
        <v>0</v>
      </c>
      <c r="BO170" s="24">
        <v>0</v>
      </c>
      <c r="BP170" s="24">
        <v>0</v>
      </c>
      <c r="BQ170" s="24">
        <v>0</v>
      </c>
      <c r="BR170" s="24">
        <v>0</v>
      </c>
      <c r="BS170" s="24">
        <v>0</v>
      </c>
      <c r="BT170" s="24">
        <v>0</v>
      </c>
      <c r="BU170" s="24">
        <v>0</v>
      </c>
      <c r="BV170" s="24">
        <v>0</v>
      </c>
      <c r="BW170" s="24">
        <v>0</v>
      </c>
      <c r="BX170" s="24">
        <v>0</v>
      </c>
      <c r="BY170" s="24">
        <v>0</v>
      </c>
      <c r="BZ170" s="24">
        <v>0</v>
      </c>
      <c r="CA170" s="24">
        <v>0</v>
      </c>
      <c r="CB170" s="24">
        <v>176.2</v>
      </c>
      <c r="CD170" s="24">
        <v>0</v>
      </c>
      <c r="CF170" s="24">
        <v>0</v>
      </c>
      <c r="CG170" s="24">
        <v>0</v>
      </c>
      <c r="CH170" s="24">
        <v>0</v>
      </c>
      <c r="CI170" s="24">
        <v>0</v>
      </c>
      <c r="CJ170" s="24">
        <v>0</v>
      </c>
      <c r="CK170" s="24">
        <v>0</v>
      </c>
      <c r="CL170" s="24">
        <v>0</v>
      </c>
      <c r="CM170" s="24">
        <v>0</v>
      </c>
      <c r="CN170" s="24">
        <v>0</v>
      </c>
      <c r="CO170" s="24">
        <v>0</v>
      </c>
      <c r="CP170" s="24">
        <v>0</v>
      </c>
    </row>
    <row r="171" spans="1:94" s="24" customFormat="1" x14ac:dyDescent="0.25">
      <c r="A171" s="24" t="str">
        <f>"-"</f>
        <v>-</v>
      </c>
      <c r="B171" s="25" t="s">
        <v>93</v>
      </c>
      <c r="C171" s="24" t="str">
        <f>"40"</f>
        <v>40</v>
      </c>
      <c r="D171" s="24">
        <v>2.64</v>
      </c>
      <c r="E171" s="24">
        <v>0</v>
      </c>
      <c r="F171" s="24">
        <v>0.26</v>
      </c>
      <c r="G171" s="24">
        <v>0.26</v>
      </c>
      <c r="H171" s="24">
        <v>18.760000000000002</v>
      </c>
      <c r="I171" s="24">
        <v>89.560399999999987</v>
      </c>
      <c r="J171" s="24">
        <v>0</v>
      </c>
      <c r="K171" s="24">
        <v>0</v>
      </c>
      <c r="L171" s="24">
        <v>0</v>
      </c>
      <c r="M171" s="24">
        <v>0</v>
      </c>
      <c r="N171" s="24">
        <v>0.44</v>
      </c>
      <c r="O171" s="24">
        <v>18.239999999999998</v>
      </c>
      <c r="P171" s="24">
        <v>0.08</v>
      </c>
      <c r="Q171" s="24">
        <v>0</v>
      </c>
      <c r="R171" s="24">
        <v>0</v>
      </c>
      <c r="S171" s="24">
        <v>0</v>
      </c>
      <c r="T171" s="24">
        <v>0.72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0</v>
      </c>
      <c r="AE171" s="24">
        <v>0</v>
      </c>
      <c r="AF171" s="24">
        <v>0</v>
      </c>
      <c r="AG171" s="24">
        <v>0</v>
      </c>
      <c r="AH171" s="24">
        <v>0</v>
      </c>
      <c r="AI171" s="24">
        <v>0</v>
      </c>
      <c r="AJ171" s="24">
        <v>0</v>
      </c>
      <c r="AK171" s="24">
        <v>0</v>
      </c>
      <c r="AL171" s="24">
        <v>0</v>
      </c>
      <c r="AM171" s="24">
        <v>203.58</v>
      </c>
      <c r="AN171" s="24">
        <v>67.510000000000005</v>
      </c>
      <c r="AO171" s="24">
        <v>40.020000000000003</v>
      </c>
      <c r="AP171" s="24">
        <v>80.040000000000006</v>
      </c>
      <c r="AQ171" s="24">
        <v>30.28</v>
      </c>
      <c r="AR171" s="24">
        <v>144.77000000000001</v>
      </c>
      <c r="AS171" s="24">
        <v>89.78</v>
      </c>
      <c r="AT171" s="24">
        <v>125.28</v>
      </c>
      <c r="AU171" s="24">
        <v>103.36</v>
      </c>
      <c r="AV171" s="24">
        <v>54.29</v>
      </c>
      <c r="AW171" s="24">
        <v>96.05</v>
      </c>
      <c r="AX171" s="24">
        <v>803.18</v>
      </c>
      <c r="AY171" s="24">
        <v>0</v>
      </c>
      <c r="AZ171" s="24">
        <v>261.7</v>
      </c>
      <c r="BA171" s="24">
        <v>113.8</v>
      </c>
      <c r="BB171" s="24">
        <v>75.52</v>
      </c>
      <c r="BC171" s="24">
        <v>59.86</v>
      </c>
      <c r="BD171" s="24">
        <v>0</v>
      </c>
      <c r="BE171" s="24">
        <v>0</v>
      </c>
      <c r="BF171" s="24">
        <v>0</v>
      </c>
      <c r="BG171" s="24">
        <v>0</v>
      </c>
      <c r="BH171" s="24">
        <v>0</v>
      </c>
      <c r="BI171" s="24">
        <v>0</v>
      </c>
      <c r="BJ171" s="24">
        <v>0</v>
      </c>
      <c r="BK171" s="24">
        <v>0.03</v>
      </c>
      <c r="BL171" s="24">
        <v>0</v>
      </c>
      <c r="BM171" s="24">
        <v>0</v>
      </c>
      <c r="BN171" s="24">
        <v>0</v>
      </c>
      <c r="BO171" s="24">
        <v>0</v>
      </c>
      <c r="BP171" s="24">
        <v>0</v>
      </c>
      <c r="BQ171" s="24">
        <v>0</v>
      </c>
      <c r="BR171" s="24">
        <v>0</v>
      </c>
      <c r="BS171" s="24">
        <v>0.03</v>
      </c>
      <c r="BT171" s="24">
        <v>0</v>
      </c>
      <c r="BU171" s="24">
        <v>0</v>
      </c>
      <c r="BV171" s="24">
        <v>0.11</v>
      </c>
      <c r="BW171" s="24">
        <v>0.01</v>
      </c>
      <c r="BX171" s="24">
        <v>0</v>
      </c>
      <c r="BY171" s="24">
        <v>0</v>
      </c>
      <c r="BZ171" s="24">
        <v>0</v>
      </c>
      <c r="CA171" s="24">
        <v>0</v>
      </c>
      <c r="CB171" s="24">
        <v>15.64</v>
      </c>
      <c r="CD171" s="24">
        <v>0</v>
      </c>
      <c r="CF171" s="24">
        <v>0</v>
      </c>
      <c r="CG171" s="24">
        <v>0</v>
      </c>
      <c r="CH171" s="24">
        <v>0</v>
      </c>
      <c r="CI171" s="24">
        <v>0</v>
      </c>
      <c r="CJ171" s="24">
        <v>0</v>
      </c>
      <c r="CK171" s="24">
        <v>0</v>
      </c>
      <c r="CL171" s="24">
        <v>0</v>
      </c>
      <c r="CM171" s="24">
        <v>0</v>
      </c>
      <c r="CN171" s="24">
        <v>0</v>
      </c>
      <c r="CO171" s="24">
        <v>0</v>
      </c>
      <c r="CP171" s="24">
        <v>0</v>
      </c>
    </row>
    <row r="172" spans="1:94" s="26" customFormat="1" x14ac:dyDescent="0.25">
      <c r="A172" s="26" t="str">
        <f>"-"</f>
        <v>-</v>
      </c>
      <c r="B172" s="27" t="s">
        <v>103</v>
      </c>
      <c r="C172" s="26" t="str">
        <f>"40"</f>
        <v>40</v>
      </c>
      <c r="D172" s="26">
        <v>2.64</v>
      </c>
      <c r="E172" s="26">
        <v>0</v>
      </c>
      <c r="F172" s="26">
        <v>0.48</v>
      </c>
      <c r="G172" s="26">
        <v>0.48</v>
      </c>
      <c r="H172" s="26">
        <v>16.68</v>
      </c>
      <c r="I172" s="26">
        <v>77.352000000000004</v>
      </c>
      <c r="J172" s="26">
        <v>0.08</v>
      </c>
      <c r="K172" s="26">
        <v>0</v>
      </c>
      <c r="L172" s="26">
        <v>0</v>
      </c>
      <c r="M172" s="26">
        <v>0</v>
      </c>
      <c r="N172" s="26">
        <v>0.48</v>
      </c>
      <c r="O172" s="26">
        <v>12.88</v>
      </c>
      <c r="P172" s="26">
        <v>3.32</v>
      </c>
      <c r="Q172" s="26">
        <v>0</v>
      </c>
      <c r="R172" s="26">
        <v>0</v>
      </c>
      <c r="S172" s="26">
        <v>0.4</v>
      </c>
      <c r="T172" s="26">
        <v>1</v>
      </c>
      <c r="U172" s="26">
        <v>244</v>
      </c>
      <c r="V172" s="26">
        <v>98</v>
      </c>
      <c r="W172" s="26">
        <v>14</v>
      </c>
      <c r="X172" s="26">
        <v>18.8</v>
      </c>
      <c r="Y172" s="26">
        <v>63.2</v>
      </c>
      <c r="Z172" s="26">
        <v>1.56</v>
      </c>
      <c r="AA172" s="26">
        <v>0</v>
      </c>
      <c r="AB172" s="26">
        <v>2</v>
      </c>
      <c r="AC172" s="26">
        <v>0.4</v>
      </c>
      <c r="AD172" s="26">
        <v>0.56000000000000005</v>
      </c>
      <c r="AE172" s="26">
        <v>7.0000000000000007E-2</v>
      </c>
      <c r="AF172" s="26">
        <v>0.03</v>
      </c>
      <c r="AG172" s="26">
        <v>0.28000000000000003</v>
      </c>
      <c r="AH172" s="26">
        <v>0.8</v>
      </c>
      <c r="AI172" s="26">
        <v>0</v>
      </c>
      <c r="AJ172" s="26">
        <v>0</v>
      </c>
      <c r="AK172" s="26">
        <v>0</v>
      </c>
      <c r="AL172" s="26">
        <v>0</v>
      </c>
      <c r="AM172" s="26">
        <v>170.8</v>
      </c>
      <c r="AN172" s="26">
        <v>89.2</v>
      </c>
      <c r="AO172" s="26">
        <v>37.200000000000003</v>
      </c>
      <c r="AP172" s="26">
        <v>79.2</v>
      </c>
      <c r="AQ172" s="26">
        <v>32</v>
      </c>
      <c r="AR172" s="26">
        <v>148.4</v>
      </c>
      <c r="AS172" s="26">
        <v>118.8</v>
      </c>
      <c r="AT172" s="26">
        <v>116.4</v>
      </c>
      <c r="AU172" s="26">
        <v>185.6</v>
      </c>
      <c r="AV172" s="26">
        <v>49.6</v>
      </c>
      <c r="AW172" s="26">
        <v>124</v>
      </c>
      <c r="AX172" s="26">
        <v>611.6</v>
      </c>
      <c r="AY172" s="26">
        <v>0</v>
      </c>
      <c r="AZ172" s="26">
        <v>210.4</v>
      </c>
      <c r="BA172" s="26">
        <v>116.4</v>
      </c>
      <c r="BB172" s="26">
        <v>72</v>
      </c>
      <c r="BC172" s="26">
        <v>52</v>
      </c>
      <c r="BD172" s="26">
        <v>0</v>
      </c>
      <c r="BE172" s="26">
        <v>0</v>
      </c>
      <c r="BF172" s="26">
        <v>0</v>
      </c>
      <c r="BG172" s="26">
        <v>0</v>
      </c>
      <c r="BH172" s="26">
        <v>0</v>
      </c>
      <c r="BI172" s="26">
        <v>0</v>
      </c>
      <c r="BJ172" s="26">
        <v>0</v>
      </c>
      <c r="BK172" s="26">
        <v>0.06</v>
      </c>
      <c r="BL172" s="26">
        <v>0</v>
      </c>
      <c r="BM172" s="26">
        <v>0</v>
      </c>
      <c r="BN172" s="26">
        <v>0.01</v>
      </c>
      <c r="BO172" s="26">
        <v>0</v>
      </c>
      <c r="BP172" s="26">
        <v>0</v>
      </c>
      <c r="BQ172" s="26">
        <v>0</v>
      </c>
      <c r="BR172" s="26">
        <v>0</v>
      </c>
      <c r="BS172" s="26">
        <v>0.04</v>
      </c>
      <c r="BT172" s="26">
        <v>0</v>
      </c>
      <c r="BU172" s="26">
        <v>0</v>
      </c>
      <c r="BV172" s="26">
        <v>0.19</v>
      </c>
      <c r="BW172" s="26">
        <v>0.03</v>
      </c>
      <c r="BX172" s="26">
        <v>0</v>
      </c>
      <c r="BY172" s="26">
        <v>0</v>
      </c>
      <c r="BZ172" s="26">
        <v>0</v>
      </c>
      <c r="CA172" s="26">
        <v>0</v>
      </c>
      <c r="CB172" s="26">
        <v>18.8</v>
      </c>
      <c r="CD172" s="26">
        <v>0.33</v>
      </c>
      <c r="CF172" s="26">
        <v>0</v>
      </c>
      <c r="CG172" s="26">
        <v>0</v>
      </c>
      <c r="CH172" s="26">
        <v>0</v>
      </c>
      <c r="CI172" s="26">
        <v>0</v>
      </c>
      <c r="CJ172" s="26">
        <v>0</v>
      </c>
      <c r="CK172" s="26">
        <v>0</v>
      </c>
      <c r="CL172" s="26">
        <v>0</v>
      </c>
      <c r="CM172" s="26">
        <v>0</v>
      </c>
      <c r="CN172" s="26">
        <v>0</v>
      </c>
      <c r="CO172" s="26">
        <v>0</v>
      </c>
      <c r="CP172" s="26">
        <v>0</v>
      </c>
    </row>
    <row r="173" spans="1:94" s="30" customFormat="1" x14ac:dyDescent="0.25">
      <c r="B173" s="31" t="s">
        <v>105</v>
      </c>
      <c r="D173" s="30">
        <f>SUM(D166:D172)</f>
        <v>28.54</v>
      </c>
      <c r="E173" s="30">
        <f t="shared" ref="E173:BP173" si="10">SUM(E166:E172)</f>
        <v>10.929999999999998</v>
      </c>
      <c r="F173" s="30">
        <f t="shared" si="10"/>
        <v>22.009999999999998</v>
      </c>
      <c r="G173" s="30">
        <f t="shared" si="10"/>
        <v>8.99</v>
      </c>
      <c r="H173" s="30">
        <f t="shared" si="10"/>
        <v>115.52000000000001</v>
      </c>
      <c r="I173" s="30">
        <f t="shared" si="10"/>
        <v>757.47820399999989</v>
      </c>
      <c r="J173" s="30">
        <f t="shared" si="10"/>
        <v>7.1300000000000008</v>
      </c>
      <c r="K173" s="30">
        <f t="shared" si="10"/>
        <v>4.2700000000000005</v>
      </c>
      <c r="L173" s="30">
        <f t="shared" si="10"/>
        <v>0</v>
      </c>
      <c r="M173" s="30">
        <f t="shared" si="10"/>
        <v>0</v>
      </c>
      <c r="N173" s="30">
        <f t="shared" si="10"/>
        <v>26.44</v>
      </c>
      <c r="O173" s="30">
        <f t="shared" si="10"/>
        <v>76.41</v>
      </c>
      <c r="P173" s="30">
        <f t="shared" si="10"/>
        <v>12.670000000000002</v>
      </c>
      <c r="Q173" s="30">
        <f t="shared" si="10"/>
        <v>0</v>
      </c>
      <c r="R173" s="30">
        <f t="shared" si="10"/>
        <v>0</v>
      </c>
      <c r="S173" s="30">
        <f t="shared" si="10"/>
        <v>2.04</v>
      </c>
      <c r="T173" s="30">
        <f t="shared" si="10"/>
        <v>10.190000000000001</v>
      </c>
      <c r="U173" s="30">
        <f t="shared" si="10"/>
        <v>2174.5500000000002</v>
      </c>
      <c r="V173" s="30">
        <f t="shared" si="10"/>
        <v>1095.9499999999998</v>
      </c>
      <c r="W173" s="30">
        <f t="shared" si="10"/>
        <v>115.97</v>
      </c>
      <c r="X173" s="30">
        <f t="shared" si="10"/>
        <v>183.01000000000002</v>
      </c>
      <c r="Y173" s="30">
        <f t="shared" si="10"/>
        <v>408.69</v>
      </c>
      <c r="Z173" s="30">
        <f t="shared" si="10"/>
        <v>10.41</v>
      </c>
      <c r="AA173" s="30">
        <f t="shared" si="10"/>
        <v>62.35</v>
      </c>
      <c r="AB173" s="30">
        <f t="shared" si="10"/>
        <v>944.48</v>
      </c>
      <c r="AC173" s="30">
        <f t="shared" si="10"/>
        <v>246.24000000000004</v>
      </c>
      <c r="AD173" s="30">
        <f t="shared" si="10"/>
        <v>4.620000000000001</v>
      </c>
      <c r="AE173" s="30">
        <f t="shared" si="10"/>
        <v>0.43</v>
      </c>
      <c r="AF173" s="30">
        <f t="shared" si="10"/>
        <v>0.34000000000000008</v>
      </c>
      <c r="AG173" s="30">
        <f t="shared" si="10"/>
        <v>7.5500000000000007</v>
      </c>
      <c r="AH173" s="30">
        <f t="shared" si="10"/>
        <v>14.47</v>
      </c>
      <c r="AI173" s="30">
        <f t="shared" si="10"/>
        <v>14.09</v>
      </c>
      <c r="AJ173" s="30">
        <f t="shared" si="10"/>
        <v>0.4</v>
      </c>
      <c r="AK173" s="30">
        <f t="shared" si="10"/>
        <v>68.56</v>
      </c>
      <c r="AL173" s="30">
        <f t="shared" si="10"/>
        <v>68.37</v>
      </c>
      <c r="AM173" s="30">
        <f t="shared" si="10"/>
        <v>708.49</v>
      </c>
      <c r="AN173" s="30">
        <f t="shared" si="10"/>
        <v>448.34999999999997</v>
      </c>
      <c r="AO173" s="30">
        <f t="shared" si="10"/>
        <v>148.63999999999999</v>
      </c>
      <c r="AP173" s="30">
        <f t="shared" si="10"/>
        <v>356.46999999999997</v>
      </c>
      <c r="AQ173" s="30">
        <f t="shared" si="10"/>
        <v>137.69</v>
      </c>
      <c r="AR173" s="30">
        <f t="shared" si="10"/>
        <v>513.19000000000005</v>
      </c>
      <c r="AS173" s="30">
        <f t="shared" si="10"/>
        <v>404.44</v>
      </c>
      <c r="AT173" s="30">
        <f t="shared" si="10"/>
        <v>645.70999999999992</v>
      </c>
      <c r="AU173" s="30">
        <f t="shared" si="10"/>
        <v>693.99</v>
      </c>
      <c r="AV173" s="30">
        <f t="shared" si="10"/>
        <v>175.46</v>
      </c>
      <c r="AW173" s="30">
        <f t="shared" si="10"/>
        <v>376.47</v>
      </c>
      <c r="AX173" s="30">
        <f t="shared" si="10"/>
        <v>2364.19</v>
      </c>
      <c r="AY173" s="30">
        <f t="shared" si="10"/>
        <v>0</v>
      </c>
      <c r="AZ173" s="30">
        <f t="shared" si="10"/>
        <v>656.38</v>
      </c>
      <c r="BA173" s="30">
        <f t="shared" si="10"/>
        <v>374.71000000000004</v>
      </c>
      <c r="BB173" s="30">
        <f t="shared" si="10"/>
        <v>333.08</v>
      </c>
      <c r="BC173" s="30">
        <f t="shared" si="10"/>
        <v>180.7</v>
      </c>
      <c r="BD173" s="30">
        <f t="shared" si="10"/>
        <v>0.1</v>
      </c>
      <c r="BE173" s="30">
        <f t="shared" si="10"/>
        <v>0.04</v>
      </c>
      <c r="BF173" s="30">
        <f t="shared" si="10"/>
        <v>0.02</v>
      </c>
      <c r="BG173" s="30">
        <f t="shared" si="10"/>
        <v>0.05</v>
      </c>
      <c r="BH173" s="30">
        <f t="shared" si="10"/>
        <v>0.06</v>
      </c>
      <c r="BI173" s="30">
        <f t="shared" si="10"/>
        <v>0.28999999999999998</v>
      </c>
      <c r="BJ173" s="30">
        <f t="shared" si="10"/>
        <v>0</v>
      </c>
      <c r="BK173" s="30">
        <f t="shared" si="10"/>
        <v>1.4500000000000002</v>
      </c>
      <c r="BL173" s="30">
        <f t="shared" si="10"/>
        <v>0</v>
      </c>
      <c r="BM173" s="30">
        <f t="shared" si="10"/>
        <v>0.56000000000000005</v>
      </c>
      <c r="BN173" s="30">
        <f t="shared" si="10"/>
        <v>0.03</v>
      </c>
      <c r="BO173" s="30">
        <f t="shared" si="10"/>
        <v>0.05</v>
      </c>
      <c r="BP173" s="30">
        <f t="shared" si="10"/>
        <v>0</v>
      </c>
      <c r="BQ173" s="30">
        <f t="shared" ref="BQ173:CB173" si="11">SUM(BQ166:BQ172)</f>
        <v>0.05</v>
      </c>
      <c r="BR173" s="30">
        <f t="shared" si="11"/>
        <v>0.09</v>
      </c>
      <c r="BS173" s="30">
        <f t="shared" si="11"/>
        <v>2.69</v>
      </c>
      <c r="BT173" s="30">
        <f t="shared" si="11"/>
        <v>0</v>
      </c>
      <c r="BU173" s="30">
        <f t="shared" si="11"/>
        <v>0</v>
      </c>
      <c r="BV173" s="30">
        <f t="shared" si="11"/>
        <v>4.71</v>
      </c>
      <c r="BW173" s="30">
        <f t="shared" si="11"/>
        <v>0.04</v>
      </c>
      <c r="BX173" s="30">
        <f t="shared" si="11"/>
        <v>0</v>
      </c>
      <c r="BY173" s="30">
        <f t="shared" si="11"/>
        <v>0</v>
      </c>
      <c r="BZ173" s="30">
        <f t="shared" si="11"/>
        <v>0</v>
      </c>
      <c r="CA173" s="30">
        <f t="shared" si="11"/>
        <v>0</v>
      </c>
      <c r="CB173" s="30">
        <f t="shared" si="11"/>
        <v>707.93999999999994</v>
      </c>
      <c r="CC173" s="30">
        <f>$I$173/$I$174*100</f>
        <v>57.760232524574583</v>
      </c>
      <c r="CD173" s="30">
        <v>296.19</v>
      </c>
      <c r="CF173" s="30">
        <v>0</v>
      </c>
      <c r="CG173" s="30">
        <v>0</v>
      </c>
      <c r="CH173" s="30">
        <v>0</v>
      </c>
      <c r="CI173" s="30">
        <v>0</v>
      </c>
      <c r="CJ173" s="30">
        <v>0</v>
      </c>
      <c r="CK173" s="30">
        <v>0</v>
      </c>
      <c r="CL173" s="30">
        <v>0</v>
      </c>
      <c r="CM173" s="30">
        <v>0</v>
      </c>
      <c r="CN173" s="30">
        <v>0</v>
      </c>
      <c r="CO173" s="30">
        <v>0</v>
      </c>
      <c r="CP173" s="30">
        <v>1.1299999999999999</v>
      </c>
    </row>
    <row r="174" spans="1:94" s="30" customFormat="1" x14ac:dyDescent="0.25">
      <c r="B174" s="31" t="s">
        <v>106</v>
      </c>
      <c r="D174" s="30">
        <f>D173+D164</f>
        <v>50.04</v>
      </c>
      <c r="E174" s="30">
        <f t="shared" ref="E174:AI174" si="12">E173+E164</f>
        <v>21.909999999999997</v>
      </c>
      <c r="F174" s="30">
        <f t="shared" si="12"/>
        <v>39.15</v>
      </c>
      <c r="G174" s="30">
        <f t="shared" si="12"/>
        <v>10.99</v>
      </c>
      <c r="H174" s="30">
        <f t="shared" si="12"/>
        <v>195.97000000000003</v>
      </c>
      <c r="I174" s="30">
        <f t="shared" si="12"/>
        <v>1311.4182040000001</v>
      </c>
      <c r="J174" s="30">
        <f t="shared" si="12"/>
        <v>16.829999999999998</v>
      </c>
      <c r="K174" s="30">
        <f t="shared" si="12"/>
        <v>4.3800000000000008</v>
      </c>
      <c r="L174" s="30">
        <f t="shared" si="12"/>
        <v>0</v>
      </c>
      <c r="M174" s="30">
        <f t="shared" si="12"/>
        <v>0</v>
      </c>
      <c r="N174" s="30">
        <f t="shared" si="12"/>
        <v>45.97</v>
      </c>
      <c r="O174" s="30">
        <f t="shared" si="12"/>
        <v>131.26</v>
      </c>
      <c r="P174" s="30">
        <f t="shared" si="12"/>
        <v>18.740000000000002</v>
      </c>
      <c r="Q174" s="30">
        <f t="shared" si="12"/>
        <v>0</v>
      </c>
      <c r="R174" s="30">
        <f t="shared" si="12"/>
        <v>0</v>
      </c>
      <c r="S174" s="30">
        <f t="shared" si="12"/>
        <v>2.84</v>
      </c>
      <c r="T174" s="30">
        <f t="shared" si="12"/>
        <v>15.290000000000001</v>
      </c>
      <c r="U174" s="30">
        <f t="shared" si="12"/>
        <v>2809.1800000000003</v>
      </c>
      <c r="V174" s="30">
        <f t="shared" si="12"/>
        <v>1606.31</v>
      </c>
      <c r="W174" s="30">
        <f t="shared" si="12"/>
        <v>566.74</v>
      </c>
      <c r="X174" s="30">
        <f t="shared" si="12"/>
        <v>306.11</v>
      </c>
      <c r="Y174" s="30">
        <f t="shared" si="12"/>
        <v>840.29</v>
      </c>
      <c r="Z174" s="30">
        <f t="shared" si="12"/>
        <v>14.17</v>
      </c>
      <c r="AA174" s="30">
        <f t="shared" si="12"/>
        <v>164.35</v>
      </c>
      <c r="AB174" s="30">
        <f t="shared" si="12"/>
        <v>1014.58</v>
      </c>
      <c r="AC174" s="30">
        <f t="shared" si="12"/>
        <v>361.34000000000003</v>
      </c>
      <c r="AD174" s="30">
        <f t="shared" si="12"/>
        <v>5.3500000000000014</v>
      </c>
      <c r="AE174" s="30">
        <f t="shared" si="12"/>
        <v>0.69</v>
      </c>
      <c r="AF174" s="30">
        <f t="shared" si="12"/>
        <v>0.78</v>
      </c>
      <c r="AG174" s="30">
        <f t="shared" si="12"/>
        <v>9.33</v>
      </c>
      <c r="AH174" s="30">
        <f t="shared" si="12"/>
        <v>20.72</v>
      </c>
      <c r="AI174" s="30">
        <f t="shared" si="12"/>
        <v>15.27</v>
      </c>
      <c r="AJ174" s="30">
        <v>0.4</v>
      </c>
      <c r="AK174" s="30">
        <v>704.09</v>
      </c>
      <c r="AL174" s="30">
        <v>619.94000000000005</v>
      </c>
      <c r="AM174" s="30">
        <v>2395.98</v>
      </c>
      <c r="AN174" s="30">
        <v>1555.3</v>
      </c>
      <c r="AO174" s="30">
        <v>610.58000000000004</v>
      </c>
      <c r="AP174" s="30">
        <v>1120.03</v>
      </c>
      <c r="AQ174" s="30">
        <v>496.04</v>
      </c>
      <c r="AR174" s="30">
        <v>1592.82</v>
      </c>
      <c r="AS174" s="30">
        <v>979.64</v>
      </c>
      <c r="AT174" s="30">
        <v>1506.14</v>
      </c>
      <c r="AU174" s="30">
        <v>1688.6</v>
      </c>
      <c r="AV174" s="30">
        <v>541.02</v>
      </c>
      <c r="AW174" s="30">
        <v>967.95</v>
      </c>
      <c r="AX174" s="30">
        <v>5801.64</v>
      </c>
      <c r="AY174" s="30">
        <v>0</v>
      </c>
      <c r="AZ174" s="30">
        <v>1898.46</v>
      </c>
      <c r="BA174" s="30">
        <v>1101.8</v>
      </c>
      <c r="BB174" s="30">
        <v>1291.5999999999999</v>
      </c>
      <c r="BC174" s="30">
        <v>520.29</v>
      </c>
      <c r="BD174" s="30">
        <v>0.23</v>
      </c>
      <c r="BE174" s="30">
        <v>0.12</v>
      </c>
      <c r="BF174" s="30">
        <v>0.13</v>
      </c>
      <c r="BG174" s="30">
        <v>0.34</v>
      </c>
      <c r="BH174" s="30">
        <v>0.4</v>
      </c>
      <c r="BI174" s="30">
        <v>1.35</v>
      </c>
      <c r="BJ174" s="30">
        <v>0.08</v>
      </c>
      <c r="BK174" s="30">
        <v>4.21</v>
      </c>
      <c r="BL174" s="30">
        <v>0.02</v>
      </c>
      <c r="BM174" s="30">
        <v>1.24</v>
      </c>
      <c r="BN174" s="30">
        <v>0.06</v>
      </c>
      <c r="BO174" s="30">
        <v>0.05</v>
      </c>
      <c r="BP174" s="30">
        <v>0</v>
      </c>
      <c r="BQ174" s="30">
        <v>0.23</v>
      </c>
      <c r="BR174" s="30">
        <v>0.37</v>
      </c>
      <c r="BS174" s="30">
        <v>5.09</v>
      </c>
      <c r="BT174" s="30">
        <v>0.01</v>
      </c>
      <c r="BU174" s="30">
        <v>0</v>
      </c>
      <c r="BV174" s="30">
        <v>5.56</v>
      </c>
      <c r="BW174" s="30">
        <v>0.11</v>
      </c>
      <c r="BX174" s="30">
        <v>0</v>
      </c>
      <c r="BY174" s="30">
        <v>0</v>
      </c>
      <c r="BZ174" s="30">
        <v>0</v>
      </c>
      <c r="CA174" s="30">
        <v>0</v>
      </c>
      <c r="CB174" s="30">
        <v>1112.76</v>
      </c>
      <c r="CD174" s="30">
        <v>409.87</v>
      </c>
      <c r="CF174" s="30">
        <v>0</v>
      </c>
      <c r="CG174" s="30">
        <v>0</v>
      </c>
      <c r="CH174" s="30">
        <v>0</v>
      </c>
      <c r="CI174" s="30">
        <v>0</v>
      </c>
      <c r="CJ174" s="30">
        <v>0</v>
      </c>
      <c r="CK174" s="30">
        <v>0</v>
      </c>
      <c r="CL174" s="30">
        <v>0</v>
      </c>
      <c r="CM174" s="30">
        <v>0</v>
      </c>
      <c r="CN174" s="30">
        <v>0</v>
      </c>
      <c r="CO174" s="30">
        <v>9</v>
      </c>
      <c r="CP174" s="30">
        <v>1.63</v>
      </c>
    </row>
    <row r="175" spans="1:94" x14ac:dyDescent="0.25">
      <c r="B175" s="23" t="s">
        <v>152</v>
      </c>
    </row>
    <row r="176" spans="1:94" x14ac:dyDescent="0.25">
      <c r="B176" s="23" t="s">
        <v>89</v>
      </c>
    </row>
    <row r="177" spans="1:94" s="24" customFormat="1" ht="47.25" x14ac:dyDescent="0.25">
      <c r="A177" s="24" t="str">
        <f>"17/4"</f>
        <v>17/4</v>
      </c>
      <c r="B177" s="25" t="s">
        <v>138</v>
      </c>
      <c r="C177" s="24" t="str">
        <f>"200"</f>
        <v>200</v>
      </c>
      <c r="D177" s="24">
        <v>4.99</v>
      </c>
      <c r="E177" s="24">
        <v>3</v>
      </c>
      <c r="F177" s="24">
        <v>6.51</v>
      </c>
      <c r="G177" s="24">
        <v>0.51</v>
      </c>
      <c r="H177" s="24">
        <v>26.42</v>
      </c>
      <c r="I177" s="24">
        <v>182.82498899999996</v>
      </c>
      <c r="J177" s="24">
        <v>4.47</v>
      </c>
      <c r="K177" s="24">
        <v>0.11</v>
      </c>
      <c r="L177" s="24">
        <v>0</v>
      </c>
      <c r="M177" s="24">
        <v>0</v>
      </c>
      <c r="N177" s="24">
        <v>9.23</v>
      </c>
      <c r="O177" s="24">
        <v>16.420000000000002</v>
      </c>
      <c r="P177" s="24">
        <v>0.77</v>
      </c>
      <c r="Q177" s="24">
        <v>0</v>
      </c>
      <c r="R177" s="24">
        <v>0</v>
      </c>
      <c r="S177" s="24">
        <v>0.1</v>
      </c>
      <c r="T177" s="24">
        <v>1.51</v>
      </c>
      <c r="U177" s="24">
        <v>248.25</v>
      </c>
      <c r="V177" s="24">
        <v>166.17</v>
      </c>
      <c r="W177" s="24">
        <v>114.19</v>
      </c>
      <c r="X177" s="24">
        <v>26.99</v>
      </c>
      <c r="Y177" s="24">
        <v>123.37</v>
      </c>
      <c r="Z177" s="24">
        <v>0.51</v>
      </c>
      <c r="AA177" s="24">
        <v>24.24</v>
      </c>
      <c r="AB177" s="24">
        <v>21.92</v>
      </c>
      <c r="AC177" s="24">
        <v>45.27</v>
      </c>
      <c r="AD177" s="24">
        <v>0.14000000000000001</v>
      </c>
      <c r="AE177" s="24">
        <v>7.0000000000000007E-2</v>
      </c>
      <c r="AF177" s="24">
        <v>0.14000000000000001</v>
      </c>
      <c r="AG177" s="24">
        <v>0.42</v>
      </c>
      <c r="AH177" s="24">
        <v>1.83</v>
      </c>
      <c r="AI177" s="24">
        <v>0.53</v>
      </c>
      <c r="AJ177" s="24">
        <v>0</v>
      </c>
      <c r="AK177" s="24">
        <v>158.26</v>
      </c>
      <c r="AL177" s="24">
        <v>156.29</v>
      </c>
      <c r="AM177" s="24">
        <v>514.24</v>
      </c>
      <c r="AN177" s="24">
        <v>281.41000000000003</v>
      </c>
      <c r="AO177" s="24">
        <v>124.92</v>
      </c>
      <c r="AP177" s="24">
        <v>202.05</v>
      </c>
      <c r="AQ177" s="24">
        <v>75.959999999999994</v>
      </c>
      <c r="AR177" s="24">
        <v>254.1</v>
      </c>
      <c r="AS177" s="24">
        <v>167.84</v>
      </c>
      <c r="AT177" s="24">
        <v>117.08</v>
      </c>
      <c r="AU177" s="24">
        <v>146.03</v>
      </c>
      <c r="AV177" s="24">
        <v>52.5</v>
      </c>
      <c r="AW177" s="24">
        <v>77.27</v>
      </c>
      <c r="AX177" s="24">
        <v>405.42</v>
      </c>
      <c r="AY177" s="24">
        <v>0</v>
      </c>
      <c r="AZ177" s="24">
        <v>132.54</v>
      </c>
      <c r="BA177" s="24">
        <v>121.45</v>
      </c>
      <c r="BB177" s="24">
        <v>261.68</v>
      </c>
      <c r="BC177" s="24">
        <v>63.33</v>
      </c>
      <c r="BD177" s="24">
        <v>0.12</v>
      </c>
      <c r="BE177" s="24">
        <v>0.05</v>
      </c>
      <c r="BF177" s="24">
        <v>0.03</v>
      </c>
      <c r="BG177" s="24">
        <v>7.0000000000000007E-2</v>
      </c>
      <c r="BH177" s="24">
        <v>0.08</v>
      </c>
      <c r="BI177" s="24">
        <v>0.35</v>
      </c>
      <c r="BJ177" s="24">
        <v>0</v>
      </c>
      <c r="BK177" s="24">
        <v>1.02</v>
      </c>
      <c r="BL177" s="24">
        <v>0</v>
      </c>
      <c r="BM177" s="24">
        <v>0.31</v>
      </c>
      <c r="BN177" s="24">
        <v>0</v>
      </c>
      <c r="BO177" s="24">
        <v>0</v>
      </c>
      <c r="BP177" s="24">
        <v>0</v>
      </c>
      <c r="BQ177" s="24">
        <v>7.0000000000000007E-2</v>
      </c>
      <c r="BR177" s="24">
        <v>0.1</v>
      </c>
      <c r="BS177" s="24">
        <v>0.89</v>
      </c>
      <c r="BT177" s="24">
        <v>0</v>
      </c>
      <c r="BU177" s="24">
        <v>0</v>
      </c>
      <c r="BV177" s="24">
        <v>0.28000000000000003</v>
      </c>
      <c r="BW177" s="24">
        <v>0.01</v>
      </c>
      <c r="BX177" s="24">
        <v>0</v>
      </c>
      <c r="BY177" s="24">
        <v>0</v>
      </c>
      <c r="BZ177" s="24">
        <v>0</v>
      </c>
      <c r="CA177" s="24">
        <v>0</v>
      </c>
      <c r="CB177" s="24">
        <v>165.06</v>
      </c>
      <c r="CD177" s="24">
        <v>34.869999999999997</v>
      </c>
      <c r="CF177" s="24">
        <v>0</v>
      </c>
      <c r="CG177" s="24">
        <v>0</v>
      </c>
      <c r="CH177" s="24">
        <v>0</v>
      </c>
      <c r="CI177" s="24">
        <v>0</v>
      </c>
      <c r="CJ177" s="24">
        <v>0</v>
      </c>
      <c r="CK177" s="24">
        <v>0</v>
      </c>
      <c r="CL177" s="24">
        <v>0</v>
      </c>
      <c r="CM177" s="24">
        <v>0</v>
      </c>
      <c r="CN177" s="24">
        <v>0</v>
      </c>
      <c r="CO177" s="24">
        <v>6.25</v>
      </c>
      <c r="CP177" s="24">
        <v>0.63</v>
      </c>
    </row>
    <row r="178" spans="1:94" s="24" customFormat="1" x14ac:dyDescent="0.25">
      <c r="A178" s="24" t="str">
        <f>"-"</f>
        <v>-</v>
      </c>
      <c r="B178" s="25" t="s">
        <v>119</v>
      </c>
      <c r="C178" s="24" t="str">
        <f>"10"</f>
        <v>10</v>
      </c>
      <c r="D178" s="24">
        <v>0.08</v>
      </c>
      <c r="E178" s="24">
        <v>0.08</v>
      </c>
      <c r="F178" s="24">
        <v>7.25</v>
      </c>
      <c r="G178" s="24">
        <v>0</v>
      </c>
      <c r="H178" s="24">
        <v>0.13</v>
      </c>
      <c r="I178" s="24">
        <v>66.063999999999993</v>
      </c>
      <c r="J178" s="24">
        <v>4.71</v>
      </c>
      <c r="K178" s="24">
        <v>0.22</v>
      </c>
      <c r="L178" s="24">
        <v>0</v>
      </c>
      <c r="M178" s="24">
        <v>0</v>
      </c>
      <c r="N178" s="24">
        <v>0.13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0.14000000000000001</v>
      </c>
      <c r="U178" s="24">
        <v>1.5</v>
      </c>
      <c r="V178" s="24">
        <v>3</v>
      </c>
      <c r="W178" s="24">
        <v>2.4</v>
      </c>
      <c r="X178" s="24">
        <v>0</v>
      </c>
      <c r="Y178" s="24">
        <v>3</v>
      </c>
      <c r="Z178" s="24">
        <v>0.02</v>
      </c>
      <c r="AA178" s="24">
        <v>40</v>
      </c>
      <c r="AB178" s="24">
        <v>30</v>
      </c>
      <c r="AC178" s="24">
        <v>45</v>
      </c>
      <c r="AD178" s="24">
        <v>0.1</v>
      </c>
      <c r="AE178" s="24">
        <v>0</v>
      </c>
      <c r="AF178" s="24">
        <v>0.01</v>
      </c>
      <c r="AG178" s="24">
        <v>0.01</v>
      </c>
      <c r="AH178" s="24">
        <v>0.02</v>
      </c>
      <c r="AI178" s="24">
        <v>0</v>
      </c>
      <c r="AJ178" s="24">
        <v>0</v>
      </c>
      <c r="AK178" s="24">
        <v>4.2</v>
      </c>
      <c r="AL178" s="24">
        <v>4.0999999999999996</v>
      </c>
      <c r="AM178" s="24">
        <v>7.6</v>
      </c>
      <c r="AN178" s="24">
        <v>4.5</v>
      </c>
      <c r="AO178" s="24">
        <v>1.7</v>
      </c>
      <c r="AP178" s="24">
        <v>4.7</v>
      </c>
      <c r="AQ178" s="24">
        <v>4.3</v>
      </c>
      <c r="AR178" s="24">
        <v>4.2</v>
      </c>
      <c r="AS178" s="24">
        <v>3.6</v>
      </c>
      <c r="AT178" s="24">
        <v>2.6</v>
      </c>
      <c r="AU178" s="24">
        <v>5.7</v>
      </c>
      <c r="AV178" s="24">
        <v>3.5</v>
      </c>
      <c r="AW178" s="24">
        <v>2.4</v>
      </c>
      <c r="AX178" s="24">
        <v>14.2</v>
      </c>
      <c r="AY178" s="24">
        <v>0</v>
      </c>
      <c r="AZ178" s="24">
        <v>4.8</v>
      </c>
      <c r="BA178" s="24">
        <v>5.4</v>
      </c>
      <c r="BB178" s="24">
        <v>4.2</v>
      </c>
      <c r="BC178" s="24">
        <v>1</v>
      </c>
      <c r="BD178" s="24">
        <v>0.27</v>
      </c>
      <c r="BE178" s="24">
        <v>0.12</v>
      </c>
      <c r="BF178" s="24">
        <v>7.0000000000000007E-2</v>
      </c>
      <c r="BG178" s="24">
        <v>0.15</v>
      </c>
      <c r="BH178" s="24">
        <v>0.17</v>
      </c>
      <c r="BI178" s="24">
        <v>0.79</v>
      </c>
      <c r="BJ178" s="24">
        <v>0</v>
      </c>
      <c r="BK178" s="24">
        <v>2.21</v>
      </c>
      <c r="BL178" s="24">
        <v>0</v>
      </c>
      <c r="BM178" s="24">
        <v>0.68</v>
      </c>
      <c r="BN178" s="24">
        <v>0</v>
      </c>
      <c r="BO178" s="24">
        <v>0</v>
      </c>
      <c r="BP178" s="24">
        <v>0</v>
      </c>
      <c r="BQ178" s="24">
        <v>0.15</v>
      </c>
      <c r="BR178" s="24">
        <v>0.23</v>
      </c>
      <c r="BS178" s="24">
        <v>1.8</v>
      </c>
      <c r="BT178" s="24">
        <v>0</v>
      </c>
      <c r="BU178" s="24">
        <v>0</v>
      </c>
      <c r="BV178" s="24">
        <v>0.09</v>
      </c>
      <c r="BW178" s="24">
        <v>0.01</v>
      </c>
      <c r="BX178" s="24">
        <v>0</v>
      </c>
      <c r="BY178" s="24">
        <v>0</v>
      </c>
      <c r="BZ178" s="24">
        <v>0</v>
      </c>
      <c r="CA178" s="24">
        <v>0</v>
      </c>
      <c r="CB178" s="24">
        <v>2.5</v>
      </c>
      <c r="CD178" s="24">
        <v>0</v>
      </c>
      <c r="CF178" s="24">
        <v>0</v>
      </c>
      <c r="CG178" s="24">
        <v>0</v>
      </c>
      <c r="CH178" s="24">
        <v>0</v>
      </c>
      <c r="CI178" s="24">
        <v>0</v>
      </c>
      <c r="CJ178" s="24">
        <v>0</v>
      </c>
      <c r="CK178" s="24">
        <v>0</v>
      </c>
      <c r="CL178" s="24">
        <v>0</v>
      </c>
      <c r="CM178" s="24">
        <v>0</v>
      </c>
      <c r="CN178" s="24">
        <v>0</v>
      </c>
      <c r="CO178" s="24">
        <v>5</v>
      </c>
      <c r="CP178" s="24">
        <v>0</v>
      </c>
    </row>
    <row r="179" spans="1:94" s="24" customFormat="1" x14ac:dyDescent="0.25">
      <c r="A179" s="24" t="str">
        <f>"27/10"</f>
        <v>27/10</v>
      </c>
      <c r="B179" s="25" t="s">
        <v>111</v>
      </c>
      <c r="C179" s="24" t="str">
        <f>"200"</f>
        <v>200</v>
      </c>
      <c r="D179" s="24">
        <v>0.08</v>
      </c>
      <c r="E179" s="24">
        <v>0</v>
      </c>
      <c r="F179" s="24">
        <v>0.02</v>
      </c>
      <c r="G179" s="24">
        <v>0.02</v>
      </c>
      <c r="H179" s="24">
        <v>4.95</v>
      </c>
      <c r="I179" s="24">
        <v>19.219472</v>
      </c>
      <c r="J179" s="24">
        <v>0</v>
      </c>
      <c r="K179" s="24">
        <v>0</v>
      </c>
      <c r="L179" s="24">
        <v>0</v>
      </c>
      <c r="M179" s="24">
        <v>0</v>
      </c>
      <c r="N179" s="24">
        <v>4.91</v>
      </c>
      <c r="O179" s="24">
        <v>0</v>
      </c>
      <c r="P179" s="24">
        <v>0.04</v>
      </c>
      <c r="Q179" s="24">
        <v>0</v>
      </c>
      <c r="R179" s="24">
        <v>0</v>
      </c>
      <c r="S179" s="24">
        <v>0</v>
      </c>
      <c r="T179" s="24">
        <v>0.03</v>
      </c>
      <c r="U179" s="24">
        <v>0.05</v>
      </c>
      <c r="V179" s="24">
        <v>0.15</v>
      </c>
      <c r="W179" s="24">
        <v>0.15</v>
      </c>
      <c r="X179" s="24">
        <v>0</v>
      </c>
      <c r="Y179" s="24">
        <v>0</v>
      </c>
      <c r="Z179" s="24">
        <v>0.01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v>0</v>
      </c>
      <c r="AG179" s="24">
        <v>0</v>
      </c>
      <c r="AH179" s="24">
        <v>0</v>
      </c>
      <c r="AI179" s="24">
        <v>0</v>
      </c>
      <c r="AJ179" s="24">
        <v>0</v>
      </c>
      <c r="AK179" s="24">
        <v>0</v>
      </c>
      <c r="AL179" s="24">
        <v>0</v>
      </c>
      <c r="AM179" s="24">
        <v>0</v>
      </c>
      <c r="AN179" s="24">
        <v>0</v>
      </c>
      <c r="AO179" s="24">
        <v>0</v>
      </c>
      <c r="AP179" s="24">
        <v>0</v>
      </c>
      <c r="AQ179" s="24">
        <v>0</v>
      </c>
      <c r="AR179" s="24">
        <v>0</v>
      </c>
      <c r="AS179" s="24">
        <v>0</v>
      </c>
      <c r="AT179" s="24">
        <v>0</v>
      </c>
      <c r="AU179" s="24">
        <v>0</v>
      </c>
      <c r="AV179" s="24">
        <v>0</v>
      </c>
      <c r="AW179" s="24">
        <v>0</v>
      </c>
      <c r="AX179" s="24">
        <v>0</v>
      </c>
      <c r="AY179" s="24">
        <v>0</v>
      </c>
      <c r="AZ179" s="24">
        <v>0</v>
      </c>
      <c r="BA179" s="24">
        <v>0</v>
      </c>
      <c r="BB179" s="24">
        <v>0</v>
      </c>
      <c r="BC179" s="24">
        <v>0</v>
      </c>
      <c r="BD179" s="24">
        <v>0</v>
      </c>
      <c r="BE179" s="24">
        <v>0</v>
      </c>
      <c r="BF179" s="24">
        <v>0</v>
      </c>
      <c r="BG179" s="24">
        <v>0</v>
      </c>
      <c r="BH179" s="24">
        <v>0</v>
      </c>
      <c r="BI179" s="24">
        <v>0</v>
      </c>
      <c r="BJ179" s="24">
        <v>0</v>
      </c>
      <c r="BK179" s="24">
        <v>0</v>
      </c>
      <c r="BL179" s="24">
        <v>0</v>
      </c>
      <c r="BM179" s="24">
        <v>0</v>
      </c>
      <c r="BN179" s="24">
        <v>0</v>
      </c>
      <c r="BO179" s="24">
        <v>0</v>
      </c>
      <c r="BP179" s="24">
        <v>0</v>
      </c>
      <c r="BQ179" s="24">
        <v>0</v>
      </c>
      <c r="BR179" s="24">
        <v>0</v>
      </c>
      <c r="BS179" s="24">
        <v>0</v>
      </c>
      <c r="BT179" s="24">
        <v>0</v>
      </c>
      <c r="BU179" s="24">
        <v>0</v>
      </c>
      <c r="BV179" s="24">
        <v>0</v>
      </c>
      <c r="BW179" s="24">
        <v>0</v>
      </c>
      <c r="BX179" s="24">
        <v>0</v>
      </c>
      <c r="BY179" s="24">
        <v>0</v>
      </c>
      <c r="BZ179" s="24">
        <v>0</v>
      </c>
      <c r="CA179" s="24">
        <v>0</v>
      </c>
      <c r="CB179" s="24">
        <v>200.04</v>
      </c>
      <c r="CD179" s="24">
        <v>0</v>
      </c>
      <c r="CF179" s="24">
        <v>0</v>
      </c>
      <c r="CG179" s="24">
        <v>0</v>
      </c>
      <c r="CH179" s="24">
        <v>0</v>
      </c>
      <c r="CI179" s="24">
        <v>0</v>
      </c>
      <c r="CJ179" s="24">
        <v>0</v>
      </c>
      <c r="CK179" s="24">
        <v>0</v>
      </c>
      <c r="CL179" s="24">
        <v>0</v>
      </c>
      <c r="CM179" s="24">
        <v>0</v>
      </c>
      <c r="CN179" s="24">
        <v>0</v>
      </c>
      <c r="CO179" s="24">
        <v>0</v>
      </c>
      <c r="CP179" s="24">
        <v>0</v>
      </c>
    </row>
    <row r="180" spans="1:94" s="24" customFormat="1" x14ac:dyDescent="0.25">
      <c r="A180" s="24" t="str">
        <f>"-"</f>
        <v>-</v>
      </c>
      <c r="B180" s="25" t="s">
        <v>93</v>
      </c>
      <c r="C180" s="24" t="str">
        <f>"60"</f>
        <v>60</v>
      </c>
      <c r="D180" s="24">
        <v>3.97</v>
      </c>
      <c r="E180" s="24">
        <v>0</v>
      </c>
      <c r="F180" s="24">
        <v>0.39</v>
      </c>
      <c r="G180" s="24">
        <v>0.39</v>
      </c>
      <c r="H180" s="24">
        <v>28.14</v>
      </c>
      <c r="I180" s="24">
        <v>134.34059999999999</v>
      </c>
      <c r="J180" s="24">
        <v>0</v>
      </c>
      <c r="K180" s="24">
        <v>0</v>
      </c>
      <c r="L180" s="24">
        <v>0</v>
      </c>
      <c r="M180" s="24">
        <v>0</v>
      </c>
      <c r="N180" s="24">
        <v>0.66</v>
      </c>
      <c r="O180" s="24">
        <v>27.36</v>
      </c>
      <c r="P180" s="24">
        <v>0.12</v>
      </c>
      <c r="Q180" s="24">
        <v>0</v>
      </c>
      <c r="R180" s="24">
        <v>0</v>
      </c>
      <c r="S180" s="24">
        <v>0</v>
      </c>
      <c r="T180" s="24">
        <v>1.08</v>
      </c>
      <c r="U180" s="24">
        <v>0</v>
      </c>
      <c r="V180" s="24">
        <v>0</v>
      </c>
      <c r="W180" s="24">
        <v>0</v>
      </c>
      <c r="X180" s="24">
        <v>0</v>
      </c>
      <c r="Y180" s="24">
        <v>0</v>
      </c>
      <c r="Z180" s="24">
        <v>0</v>
      </c>
      <c r="AA180" s="24">
        <v>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24">
        <v>0</v>
      </c>
      <c r="AH180" s="24">
        <v>0</v>
      </c>
      <c r="AI180" s="24">
        <v>0</v>
      </c>
      <c r="AJ180" s="24">
        <v>0</v>
      </c>
      <c r="AK180" s="24">
        <v>0</v>
      </c>
      <c r="AL180" s="24">
        <v>0</v>
      </c>
      <c r="AM180" s="24">
        <v>305.37</v>
      </c>
      <c r="AN180" s="24">
        <v>101.27</v>
      </c>
      <c r="AO180" s="24">
        <v>60.03</v>
      </c>
      <c r="AP180" s="24">
        <v>120.06</v>
      </c>
      <c r="AQ180" s="24">
        <v>45.41</v>
      </c>
      <c r="AR180" s="24">
        <v>217.15</v>
      </c>
      <c r="AS180" s="24">
        <v>134.68</v>
      </c>
      <c r="AT180" s="24">
        <v>187.92</v>
      </c>
      <c r="AU180" s="24">
        <v>155.03</v>
      </c>
      <c r="AV180" s="24">
        <v>81.430000000000007</v>
      </c>
      <c r="AW180" s="24">
        <v>144.07</v>
      </c>
      <c r="AX180" s="24">
        <v>1204.78</v>
      </c>
      <c r="AY180" s="24">
        <v>0</v>
      </c>
      <c r="AZ180" s="24">
        <v>392.54</v>
      </c>
      <c r="BA180" s="24">
        <v>170.69</v>
      </c>
      <c r="BB180" s="24">
        <v>113.27</v>
      </c>
      <c r="BC180" s="24">
        <v>89.78</v>
      </c>
      <c r="BD180" s="24">
        <v>0</v>
      </c>
      <c r="BE180" s="24">
        <v>0</v>
      </c>
      <c r="BF180" s="24">
        <v>0</v>
      </c>
      <c r="BG180" s="24">
        <v>0</v>
      </c>
      <c r="BH180" s="24">
        <v>0</v>
      </c>
      <c r="BI180" s="24">
        <v>0</v>
      </c>
      <c r="BJ180" s="24">
        <v>0</v>
      </c>
      <c r="BK180" s="24">
        <v>0.05</v>
      </c>
      <c r="BL180" s="24">
        <v>0</v>
      </c>
      <c r="BM180" s="24">
        <v>0</v>
      </c>
      <c r="BN180" s="24">
        <v>0</v>
      </c>
      <c r="BO180" s="24">
        <v>0</v>
      </c>
      <c r="BP180" s="24">
        <v>0</v>
      </c>
      <c r="BQ180" s="24">
        <v>0</v>
      </c>
      <c r="BR180" s="24">
        <v>0</v>
      </c>
      <c r="BS180" s="24">
        <v>0.04</v>
      </c>
      <c r="BT180" s="24">
        <v>0</v>
      </c>
      <c r="BU180" s="24">
        <v>0</v>
      </c>
      <c r="BV180" s="24">
        <v>0.17</v>
      </c>
      <c r="BW180" s="24">
        <v>0.01</v>
      </c>
      <c r="BX180" s="24">
        <v>0</v>
      </c>
      <c r="BY180" s="24">
        <v>0</v>
      </c>
      <c r="BZ180" s="24">
        <v>0</v>
      </c>
      <c r="CA180" s="24">
        <v>0</v>
      </c>
      <c r="CB180" s="24">
        <v>23.46</v>
      </c>
      <c r="CD180" s="24">
        <v>45</v>
      </c>
      <c r="CF180" s="24">
        <v>0</v>
      </c>
      <c r="CG180" s="24">
        <v>0</v>
      </c>
      <c r="CH180" s="24">
        <v>0</v>
      </c>
      <c r="CI180" s="24">
        <v>0</v>
      </c>
      <c r="CJ180" s="24">
        <v>0</v>
      </c>
      <c r="CK180" s="24">
        <v>0</v>
      </c>
      <c r="CL180" s="24">
        <v>0</v>
      </c>
      <c r="CM180" s="24">
        <v>0</v>
      </c>
      <c r="CN180" s="24">
        <v>0</v>
      </c>
      <c r="CO180" s="24">
        <v>0</v>
      </c>
      <c r="CP180" s="24">
        <v>0</v>
      </c>
    </row>
    <row r="181" spans="1:94" s="26" customFormat="1" x14ac:dyDescent="0.25">
      <c r="A181" s="26" t="str">
        <f>""</f>
        <v/>
      </c>
      <c r="B181" s="27" t="s">
        <v>94</v>
      </c>
      <c r="C181" s="26" t="str">
        <f>"100"</f>
        <v>100</v>
      </c>
      <c r="D181" s="26">
        <v>0.03</v>
      </c>
      <c r="E181" s="26">
        <v>0</v>
      </c>
      <c r="F181" s="26">
        <v>0.02</v>
      </c>
      <c r="G181" s="26">
        <v>0</v>
      </c>
      <c r="H181" s="26">
        <v>0</v>
      </c>
      <c r="I181" s="26">
        <v>0.30369041000000002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0</v>
      </c>
      <c r="X181" s="26">
        <v>0</v>
      </c>
      <c r="Y181" s="26">
        <v>0</v>
      </c>
      <c r="Z181" s="26">
        <v>0</v>
      </c>
      <c r="AA181" s="26">
        <v>0</v>
      </c>
      <c r="AB181" s="26">
        <v>0</v>
      </c>
      <c r="AC181" s="26">
        <v>0</v>
      </c>
      <c r="AD181" s="26">
        <v>0</v>
      </c>
      <c r="AE181" s="26">
        <v>0</v>
      </c>
      <c r="AF181" s="26">
        <v>0</v>
      </c>
      <c r="AG181" s="26">
        <v>0</v>
      </c>
      <c r="AH181" s="26">
        <v>0</v>
      </c>
      <c r="AI181" s="26">
        <v>0</v>
      </c>
      <c r="AJ181" s="26">
        <v>0</v>
      </c>
      <c r="AK181" s="26">
        <v>0</v>
      </c>
      <c r="AL181" s="26">
        <v>0</v>
      </c>
      <c r="AM181" s="26">
        <v>0</v>
      </c>
      <c r="AN181" s="26">
        <v>0</v>
      </c>
      <c r="AO181" s="26">
        <v>0</v>
      </c>
      <c r="AP181" s="26">
        <v>0</v>
      </c>
      <c r="AQ181" s="26">
        <v>0</v>
      </c>
      <c r="AR181" s="26">
        <v>0</v>
      </c>
      <c r="AS181" s="26">
        <v>0</v>
      </c>
      <c r="AT181" s="26">
        <v>0</v>
      </c>
      <c r="AU181" s="26">
        <v>0</v>
      </c>
      <c r="AV181" s="26">
        <v>0</v>
      </c>
      <c r="AW181" s="26">
        <v>0</v>
      </c>
      <c r="AX181" s="26">
        <v>0</v>
      </c>
      <c r="AY181" s="26">
        <v>0</v>
      </c>
      <c r="AZ181" s="26">
        <v>0</v>
      </c>
      <c r="BA181" s="26">
        <v>0</v>
      </c>
      <c r="BB181" s="26">
        <v>0</v>
      </c>
      <c r="BC181" s="26">
        <v>0</v>
      </c>
      <c r="BD181" s="26">
        <v>0</v>
      </c>
      <c r="BE181" s="26">
        <v>0</v>
      </c>
      <c r="BF181" s="26">
        <v>0</v>
      </c>
      <c r="BG181" s="26">
        <v>0</v>
      </c>
      <c r="BH181" s="26">
        <v>0</v>
      </c>
      <c r="BI181" s="26">
        <v>0</v>
      </c>
      <c r="BJ181" s="26">
        <v>0</v>
      </c>
      <c r="BK181" s="26">
        <v>0</v>
      </c>
      <c r="BL181" s="26">
        <v>0</v>
      </c>
      <c r="BM181" s="26">
        <v>0</v>
      </c>
      <c r="BN181" s="26">
        <v>0</v>
      </c>
      <c r="BO181" s="26">
        <v>0</v>
      </c>
      <c r="BP181" s="26">
        <v>0</v>
      </c>
      <c r="BQ181" s="26">
        <v>0</v>
      </c>
      <c r="BR181" s="26">
        <v>0</v>
      </c>
      <c r="BS181" s="26">
        <v>0</v>
      </c>
      <c r="BT181" s="26">
        <v>0</v>
      </c>
      <c r="BU181" s="26">
        <v>0</v>
      </c>
      <c r="BV181" s="26">
        <v>0</v>
      </c>
      <c r="BW181" s="26">
        <v>0</v>
      </c>
      <c r="BX181" s="26">
        <v>0</v>
      </c>
      <c r="BY181" s="26">
        <v>0</v>
      </c>
      <c r="BZ181" s="26">
        <v>0</v>
      </c>
      <c r="CA181" s="26">
        <v>0</v>
      </c>
      <c r="CB181" s="26">
        <v>0</v>
      </c>
      <c r="CD181" s="26">
        <v>0</v>
      </c>
      <c r="CF181" s="26">
        <v>0</v>
      </c>
      <c r="CG181" s="26">
        <v>0</v>
      </c>
      <c r="CH181" s="26">
        <v>0</v>
      </c>
      <c r="CI181" s="26">
        <v>0</v>
      </c>
      <c r="CJ181" s="26">
        <v>0</v>
      </c>
      <c r="CK181" s="26">
        <v>0</v>
      </c>
      <c r="CL181" s="26">
        <v>0</v>
      </c>
      <c r="CM181" s="26">
        <v>0</v>
      </c>
      <c r="CN181" s="26">
        <v>0</v>
      </c>
      <c r="CO181" s="26">
        <v>0</v>
      </c>
      <c r="CP181" s="26">
        <v>0</v>
      </c>
    </row>
    <row r="182" spans="1:94" s="30" customFormat="1" x14ac:dyDescent="0.25">
      <c r="B182" s="31" t="s">
        <v>95</v>
      </c>
      <c r="D182" s="30">
        <v>9.15</v>
      </c>
      <c r="E182" s="30">
        <v>3.08</v>
      </c>
      <c r="F182" s="30">
        <v>14.2</v>
      </c>
      <c r="G182" s="30">
        <v>0.93</v>
      </c>
      <c r="H182" s="30">
        <v>59.63</v>
      </c>
      <c r="I182" s="30">
        <v>402.75</v>
      </c>
      <c r="J182" s="30">
        <v>9.18</v>
      </c>
      <c r="K182" s="30">
        <v>0.33</v>
      </c>
      <c r="L182" s="30">
        <v>0</v>
      </c>
      <c r="M182" s="30">
        <v>0</v>
      </c>
      <c r="N182" s="30">
        <v>14.92</v>
      </c>
      <c r="O182" s="30">
        <v>43.78</v>
      </c>
      <c r="P182" s="30">
        <v>0.93</v>
      </c>
      <c r="Q182" s="30">
        <v>0</v>
      </c>
      <c r="R182" s="30">
        <v>0</v>
      </c>
      <c r="S182" s="30">
        <v>0.1</v>
      </c>
      <c r="T182" s="30">
        <v>2.76</v>
      </c>
      <c r="U182" s="30">
        <v>249.8</v>
      </c>
      <c r="V182" s="30">
        <v>169.31</v>
      </c>
      <c r="W182" s="30">
        <v>116.73</v>
      </c>
      <c r="X182" s="30">
        <v>26.99</v>
      </c>
      <c r="Y182" s="30">
        <v>126.37</v>
      </c>
      <c r="Z182" s="30">
        <v>0.55000000000000004</v>
      </c>
      <c r="AA182" s="30">
        <v>64.239999999999995</v>
      </c>
      <c r="AB182" s="30">
        <v>51.92</v>
      </c>
      <c r="AC182" s="30">
        <v>90.27</v>
      </c>
      <c r="AD182" s="30">
        <v>0.24</v>
      </c>
      <c r="AE182" s="30">
        <v>7.0000000000000007E-2</v>
      </c>
      <c r="AF182" s="30">
        <v>0.15</v>
      </c>
      <c r="AG182" s="30">
        <v>0.43</v>
      </c>
      <c r="AH182" s="30">
        <v>1.85</v>
      </c>
      <c r="AI182" s="30">
        <v>0.53</v>
      </c>
      <c r="AJ182" s="30">
        <v>0</v>
      </c>
      <c r="AK182" s="30">
        <v>162.46</v>
      </c>
      <c r="AL182" s="30">
        <v>160.38999999999999</v>
      </c>
      <c r="AM182" s="30">
        <v>827.21</v>
      </c>
      <c r="AN182" s="30">
        <v>387.18</v>
      </c>
      <c r="AO182" s="30">
        <v>186.65</v>
      </c>
      <c r="AP182" s="30">
        <v>326.81</v>
      </c>
      <c r="AQ182" s="30">
        <v>125.68</v>
      </c>
      <c r="AR182" s="30">
        <v>475.45</v>
      </c>
      <c r="AS182" s="30">
        <v>306.11</v>
      </c>
      <c r="AT182" s="30">
        <v>307.60000000000002</v>
      </c>
      <c r="AU182" s="30">
        <v>306.76</v>
      </c>
      <c r="AV182" s="30">
        <v>137.43</v>
      </c>
      <c r="AW182" s="30">
        <v>223.74</v>
      </c>
      <c r="AX182" s="30">
        <v>1624.4</v>
      </c>
      <c r="AY182" s="30">
        <v>0</v>
      </c>
      <c r="AZ182" s="30">
        <v>529.88</v>
      </c>
      <c r="BA182" s="30">
        <v>297.54000000000002</v>
      </c>
      <c r="BB182" s="30">
        <v>379.15</v>
      </c>
      <c r="BC182" s="30">
        <v>154.11000000000001</v>
      </c>
      <c r="BD182" s="30">
        <v>0.39</v>
      </c>
      <c r="BE182" s="30">
        <v>0.18</v>
      </c>
      <c r="BF182" s="30">
        <v>0.1</v>
      </c>
      <c r="BG182" s="30">
        <v>0.22</v>
      </c>
      <c r="BH182" s="30">
        <v>0.25</v>
      </c>
      <c r="BI182" s="30">
        <v>1.1499999999999999</v>
      </c>
      <c r="BJ182" s="30">
        <v>0</v>
      </c>
      <c r="BK182" s="30">
        <v>3.27</v>
      </c>
      <c r="BL182" s="30">
        <v>0</v>
      </c>
      <c r="BM182" s="30">
        <v>1</v>
      </c>
      <c r="BN182" s="30">
        <v>0</v>
      </c>
      <c r="BO182" s="30">
        <v>0</v>
      </c>
      <c r="BP182" s="30">
        <v>0</v>
      </c>
      <c r="BQ182" s="30">
        <v>0.22</v>
      </c>
      <c r="BR182" s="30">
        <v>0.34</v>
      </c>
      <c r="BS182" s="30">
        <v>2.73</v>
      </c>
      <c r="BT182" s="30">
        <v>0</v>
      </c>
      <c r="BU182" s="30">
        <v>0</v>
      </c>
      <c r="BV182" s="30">
        <v>0.53</v>
      </c>
      <c r="BW182" s="30">
        <v>0.02</v>
      </c>
      <c r="BX182" s="30">
        <v>0</v>
      </c>
      <c r="BY182" s="30">
        <v>0</v>
      </c>
      <c r="BZ182" s="30">
        <v>0</v>
      </c>
      <c r="CA182" s="30">
        <v>0</v>
      </c>
      <c r="CB182" s="30">
        <v>391.06</v>
      </c>
      <c r="CC182" s="30">
        <f>$I$182/$I$192*100</f>
        <v>33.872147885251003</v>
      </c>
      <c r="CD182" s="30">
        <v>79.87</v>
      </c>
      <c r="CF182" s="30">
        <v>0</v>
      </c>
      <c r="CG182" s="30">
        <v>0</v>
      </c>
      <c r="CH182" s="30">
        <v>0</v>
      </c>
      <c r="CI182" s="30">
        <v>0</v>
      </c>
      <c r="CJ182" s="30">
        <v>0</v>
      </c>
      <c r="CK182" s="30">
        <v>0</v>
      </c>
      <c r="CL182" s="30">
        <v>0</v>
      </c>
      <c r="CM182" s="30">
        <v>0</v>
      </c>
      <c r="CN182" s="30">
        <v>0</v>
      </c>
      <c r="CO182" s="30">
        <v>11.25</v>
      </c>
      <c r="CP182" s="30">
        <v>0.63</v>
      </c>
    </row>
    <row r="183" spans="1:94" x14ac:dyDescent="0.25">
      <c r="B183" s="23" t="s">
        <v>96</v>
      </c>
    </row>
    <row r="184" spans="1:94" s="24" customFormat="1" ht="31.5" x14ac:dyDescent="0.25">
      <c r="A184" s="26" t="s">
        <v>156</v>
      </c>
      <c r="B184" s="27" t="s">
        <v>129</v>
      </c>
      <c r="C184" s="28" t="s">
        <v>157</v>
      </c>
      <c r="D184" s="28">
        <v>1.5</v>
      </c>
      <c r="E184" s="28">
        <v>0.1</v>
      </c>
      <c r="F184" s="28">
        <v>4.18</v>
      </c>
      <c r="G184" s="28">
        <v>4.1500000000000004</v>
      </c>
      <c r="H184" s="28">
        <v>8.85</v>
      </c>
      <c r="I184" s="28">
        <v>75.741643999999994</v>
      </c>
      <c r="J184" s="26">
        <v>1</v>
      </c>
      <c r="K184" s="26">
        <v>2.6</v>
      </c>
      <c r="L184" s="26">
        <v>0</v>
      </c>
      <c r="M184" s="26">
        <v>0</v>
      </c>
      <c r="N184" s="26">
        <v>4.38</v>
      </c>
      <c r="O184" s="26">
        <v>2.8</v>
      </c>
      <c r="P184" s="26">
        <v>1.67</v>
      </c>
      <c r="Q184" s="26">
        <v>0</v>
      </c>
      <c r="R184" s="26">
        <v>0</v>
      </c>
      <c r="S184" s="26">
        <v>0.22</v>
      </c>
      <c r="T184" s="26">
        <v>1.62</v>
      </c>
      <c r="U184" s="26">
        <v>329.12</v>
      </c>
      <c r="V184" s="26">
        <v>269.41000000000003</v>
      </c>
      <c r="W184" s="26">
        <v>31.7</v>
      </c>
      <c r="X184" s="26">
        <v>16.61</v>
      </c>
      <c r="Y184" s="26">
        <v>36.229999999999997</v>
      </c>
      <c r="Z184" s="26">
        <v>0.72</v>
      </c>
      <c r="AA184" s="26">
        <v>3.6</v>
      </c>
      <c r="AB184" s="26">
        <v>780.16</v>
      </c>
      <c r="AC184" s="26">
        <v>168.44</v>
      </c>
      <c r="AD184" s="26">
        <v>1.89</v>
      </c>
      <c r="AE184" s="26">
        <v>0.03</v>
      </c>
      <c r="AF184" s="26">
        <v>0.04</v>
      </c>
      <c r="AG184" s="26">
        <v>0.5</v>
      </c>
      <c r="AH184" s="26">
        <v>0.88</v>
      </c>
      <c r="AI184" s="26">
        <v>8.64</v>
      </c>
      <c r="AJ184" s="24">
        <v>0</v>
      </c>
      <c r="AK184" s="24">
        <v>0</v>
      </c>
      <c r="AL184" s="24">
        <v>0</v>
      </c>
      <c r="AM184" s="24">
        <v>82.96</v>
      </c>
      <c r="AN184" s="24">
        <v>77.040000000000006</v>
      </c>
      <c r="AO184" s="24">
        <v>20.99</v>
      </c>
      <c r="AP184" s="24">
        <v>54.36</v>
      </c>
      <c r="AQ184" s="24">
        <v>16.54</v>
      </c>
      <c r="AR184" s="24">
        <v>60.82</v>
      </c>
      <c r="AS184" s="24">
        <v>63.87</v>
      </c>
      <c r="AT184" s="24">
        <v>109.99</v>
      </c>
      <c r="AU184" s="24">
        <v>194.3</v>
      </c>
      <c r="AV184" s="24">
        <v>25.95</v>
      </c>
      <c r="AW184" s="24">
        <v>48.98</v>
      </c>
      <c r="AX184" s="24">
        <v>326.85000000000002</v>
      </c>
      <c r="AY184" s="24">
        <v>0</v>
      </c>
      <c r="AZ184" s="24">
        <v>68.099999999999994</v>
      </c>
      <c r="BA184" s="24">
        <v>61.15</v>
      </c>
      <c r="BB184" s="24">
        <v>50.39</v>
      </c>
      <c r="BC184" s="24">
        <v>22.04</v>
      </c>
      <c r="BD184" s="24">
        <v>0</v>
      </c>
      <c r="BE184" s="24">
        <v>0</v>
      </c>
      <c r="BF184" s="24">
        <v>0</v>
      </c>
      <c r="BG184" s="24">
        <v>0</v>
      </c>
      <c r="BH184" s="24">
        <v>0</v>
      </c>
      <c r="BI184" s="24">
        <v>0</v>
      </c>
      <c r="BJ184" s="24">
        <v>0</v>
      </c>
      <c r="BK184" s="24">
        <v>0.28999999999999998</v>
      </c>
      <c r="BL184" s="24">
        <v>0</v>
      </c>
      <c r="BM184" s="24">
        <v>0.18</v>
      </c>
      <c r="BN184" s="24">
        <v>0.01</v>
      </c>
      <c r="BO184" s="24">
        <v>0.03</v>
      </c>
      <c r="BP184" s="24">
        <v>0</v>
      </c>
      <c r="BQ184" s="24">
        <v>0</v>
      </c>
      <c r="BR184" s="24">
        <v>0</v>
      </c>
      <c r="BS184" s="24">
        <v>1.08</v>
      </c>
      <c r="BT184" s="24">
        <v>0</v>
      </c>
      <c r="BU184" s="24">
        <v>0</v>
      </c>
      <c r="BV184" s="24">
        <v>3</v>
      </c>
      <c r="BW184" s="24">
        <v>0</v>
      </c>
      <c r="BX184" s="24">
        <v>0</v>
      </c>
      <c r="BY184" s="24">
        <v>0</v>
      </c>
      <c r="BZ184" s="24">
        <v>0</v>
      </c>
      <c r="CA184" s="24">
        <v>0</v>
      </c>
      <c r="CB184" s="24">
        <v>298.70999999999998</v>
      </c>
      <c r="CD184" s="24">
        <v>167.03</v>
      </c>
      <c r="CF184" s="24">
        <v>0</v>
      </c>
      <c r="CG184" s="24">
        <v>0</v>
      </c>
      <c r="CH184" s="24">
        <v>0</v>
      </c>
      <c r="CI184" s="24">
        <v>0</v>
      </c>
      <c r="CJ184" s="24">
        <v>0</v>
      </c>
      <c r="CK184" s="24">
        <v>0</v>
      </c>
      <c r="CL184" s="24">
        <v>0</v>
      </c>
      <c r="CM184" s="24">
        <v>0</v>
      </c>
      <c r="CN184" s="24">
        <v>0</v>
      </c>
      <c r="CO184" s="24">
        <v>0</v>
      </c>
      <c r="CP184" s="24">
        <v>0.5</v>
      </c>
    </row>
    <row r="185" spans="1:94" s="24" customFormat="1" ht="31.5" x14ac:dyDescent="0.25">
      <c r="A185" s="24" t="str">
        <f>"5/9"</f>
        <v>5/9</v>
      </c>
      <c r="B185" s="25" t="s">
        <v>122</v>
      </c>
      <c r="C185" s="24" t="str">
        <f>"90"</f>
        <v>90</v>
      </c>
      <c r="D185" s="24">
        <v>13.35</v>
      </c>
      <c r="E185" s="24">
        <v>12.14</v>
      </c>
      <c r="F185" s="24">
        <v>11.19</v>
      </c>
      <c r="G185" s="24">
        <v>1.46</v>
      </c>
      <c r="H185" s="24">
        <v>8.36</v>
      </c>
      <c r="I185" s="24">
        <v>187.82568900000001</v>
      </c>
      <c r="J185" s="24">
        <v>3.61</v>
      </c>
      <c r="K185" s="24">
        <v>1.17</v>
      </c>
      <c r="L185" s="24">
        <v>0</v>
      </c>
      <c r="M185" s="24">
        <v>0</v>
      </c>
      <c r="N185" s="24">
        <v>1.22</v>
      </c>
      <c r="O185" s="24">
        <v>7</v>
      </c>
      <c r="P185" s="24">
        <v>0.13</v>
      </c>
      <c r="Q185" s="24">
        <v>0</v>
      </c>
      <c r="R185" s="24">
        <v>0</v>
      </c>
      <c r="S185" s="24">
        <v>0.02</v>
      </c>
      <c r="T185" s="24">
        <v>1.37</v>
      </c>
      <c r="U185" s="24">
        <v>345.41</v>
      </c>
      <c r="V185" s="24">
        <v>141.51</v>
      </c>
      <c r="W185" s="24">
        <v>35.96</v>
      </c>
      <c r="X185" s="24">
        <v>14.23</v>
      </c>
      <c r="Y185" s="24">
        <v>113.57</v>
      </c>
      <c r="Z185" s="24">
        <v>1.0900000000000001</v>
      </c>
      <c r="AA185" s="24">
        <v>40.9</v>
      </c>
      <c r="AB185" s="24">
        <v>8.91</v>
      </c>
      <c r="AC185" s="24">
        <v>52.9</v>
      </c>
      <c r="AD185" s="24">
        <v>1.18</v>
      </c>
      <c r="AE185" s="24">
        <v>0.06</v>
      </c>
      <c r="AF185" s="24">
        <v>0.12</v>
      </c>
      <c r="AG185" s="24">
        <v>4.67</v>
      </c>
      <c r="AH185" s="24">
        <v>8.61</v>
      </c>
      <c r="AI185" s="24">
        <v>0.3</v>
      </c>
      <c r="AJ185" s="24">
        <v>0</v>
      </c>
      <c r="AK185" s="24">
        <v>34.840000000000003</v>
      </c>
      <c r="AL185" s="24">
        <v>34.409999999999997</v>
      </c>
      <c r="AM185" s="24">
        <v>151.58000000000001</v>
      </c>
      <c r="AN185" s="24">
        <v>77.569999999999993</v>
      </c>
      <c r="AO185" s="24">
        <v>33.83</v>
      </c>
      <c r="AP185" s="24">
        <v>63.99</v>
      </c>
      <c r="AQ185" s="24">
        <v>22.28</v>
      </c>
      <c r="AR185" s="24">
        <v>94.55</v>
      </c>
      <c r="AS185" s="24">
        <v>39.96</v>
      </c>
      <c r="AT185" s="24">
        <v>53.69</v>
      </c>
      <c r="AU185" s="24">
        <v>44.64</v>
      </c>
      <c r="AV185" s="24">
        <v>24.18</v>
      </c>
      <c r="AW185" s="24">
        <v>42.65</v>
      </c>
      <c r="AX185" s="24">
        <v>361.87</v>
      </c>
      <c r="AY185" s="24">
        <v>0</v>
      </c>
      <c r="AZ185" s="24">
        <v>116.76</v>
      </c>
      <c r="BA185" s="24">
        <v>53.45</v>
      </c>
      <c r="BB185" s="24">
        <v>72</v>
      </c>
      <c r="BC185" s="24">
        <v>31.52</v>
      </c>
      <c r="BD185" s="24">
        <v>0</v>
      </c>
      <c r="BE185" s="24">
        <v>0</v>
      </c>
      <c r="BF185" s="24">
        <v>0</v>
      </c>
      <c r="BG185" s="24">
        <v>0</v>
      </c>
      <c r="BH185" s="24">
        <v>0</v>
      </c>
      <c r="BI185" s="24">
        <v>0</v>
      </c>
      <c r="BJ185" s="24">
        <v>0</v>
      </c>
      <c r="BK185" s="24">
        <v>0.1</v>
      </c>
      <c r="BL185" s="24">
        <v>0</v>
      </c>
      <c r="BM185" s="24">
        <v>0.06</v>
      </c>
      <c r="BN185" s="24">
        <v>0</v>
      </c>
      <c r="BO185" s="24">
        <v>0.01</v>
      </c>
      <c r="BP185" s="24">
        <v>0</v>
      </c>
      <c r="BQ185" s="24">
        <v>0</v>
      </c>
      <c r="BR185" s="24">
        <v>0</v>
      </c>
      <c r="BS185" s="24">
        <v>0.33</v>
      </c>
      <c r="BT185" s="24">
        <v>0</v>
      </c>
      <c r="BU185" s="24">
        <v>0</v>
      </c>
      <c r="BV185" s="24">
        <v>0.84</v>
      </c>
      <c r="BW185" s="24">
        <v>0</v>
      </c>
      <c r="BX185" s="24">
        <v>0</v>
      </c>
      <c r="BY185" s="24">
        <v>0</v>
      </c>
      <c r="BZ185" s="24">
        <v>0</v>
      </c>
      <c r="CA185" s="24">
        <v>0</v>
      </c>
      <c r="CB185" s="24">
        <v>66.66</v>
      </c>
      <c r="CD185" s="24">
        <v>42.38</v>
      </c>
      <c r="CF185" s="24">
        <v>0</v>
      </c>
      <c r="CG185" s="24">
        <v>0</v>
      </c>
      <c r="CH185" s="24">
        <v>0</v>
      </c>
      <c r="CI185" s="24">
        <v>0</v>
      </c>
      <c r="CJ185" s="24">
        <v>0</v>
      </c>
      <c r="CK185" s="24">
        <v>0</v>
      </c>
      <c r="CL185" s="24">
        <v>0</v>
      </c>
      <c r="CM185" s="24">
        <v>0</v>
      </c>
      <c r="CN185" s="24">
        <v>0</v>
      </c>
      <c r="CO185" s="24">
        <v>0</v>
      </c>
      <c r="CP185" s="24">
        <v>0.45</v>
      </c>
    </row>
    <row r="186" spans="1:94" s="24" customFormat="1" x14ac:dyDescent="0.25">
      <c r="A186" s="24" t="str">
        <f>"32/3"</f>
        <v>32/3</v>
      </c>
      <c r="B186" s="25" t="s">
        <v>153</v>
      </c>
      <c r="C186" s="24" t="str">
        <f>"150"</f>
        <v>150</v>
      </c>
      <c r="D186" s="24">
        <v>2.5</v>
      </c>
      <c r="E186" s="24">
        <v>0</v>
      </c>
      <c r="F186" s="24">
        <v>3.98</v>
      </c>
      <c r="G186" s="24">
        <v>3.98</v>
      </c>
      <c r="H186" s="24">
        <v>17.350000000000001</v>
      </c>
      <c r="I186" s="24">
        <v>110.40025393499999</v>
      </c>
      <c r="J186" s="24">
        <v>0.52</v>
      </c>
      <c r="K186" s="24">
        <v>2.44</v>
      </c>
      <c r="L186" s="24">
        <v>0</v>
      </c>
      <c r="M186" s="24">
        <v>0</v>
      </c>
      <c r="N186" s="24">
        <v>6.15</v>
      </c>
      <c r="O186" s="24">
        <v>8.4600000000000009</v>
      </c>
      <c r="P186" s="24">
        <v>2.74</v>
      </c>
      <c r="Q186" s="24">
        <v>0</v>
      </c>
      <c r="R186" s="24">
        <v>0</v>
      </c>
      <c r="S186" s="24">
        <v>0.36</v>
      </c>
      <c r="T186" s="24">
        <v>1.74</v>
      </c>
      <c r="U186" s="24">
        <v>160.38999999999999</v>
      </c>
      <c r="V186" s="24">
        <v>482.67</v>
      </c>
      <c r="W186" s="24">
        <v>36.75</v>
      </c>
      <c r="X186" s="24">
        <v>34.28</v>
      </c>
      <c r="Y186" s="24">
        <v>67.959999999999994</v>
      </c>
      <c r="Z186" s="24">
        <v>1.06</v>
      </c>
      <c r="AA186" s="24">
        <v>0</v>
      </c>
      <c r="AB186" s="24">
        <v>5011.88</v>
      </c>
      <c r="AC186" s="24">
        <v>947.36</v>
      </c>
      <c r="AD186" s="24">
        <v>1.98</v>
      </c>
      <c r="AE186" s="24">
        <v>0.09</v>
      </c>
      <c r="AF186" s="24">
        <v>7.0000000000000007E-2</v>
      </c>
      <c r="AG186" s="24">
        <v>1.1499999999999999</v>
      </c>
      <c r="AH186" s="24">
        <v>1.8</v>
      </c>
      <c r="AI186" s="24">
        <v>10.61</v>
      </c>
      <c r="AJ186" s="24">
        <v>0</v>
      </c>
      <c r="AK186" s="24">
        <v>0</v>
      </c>
      <c r="AL186" s="24">
        <v>0</v>
      </c>
      <c r="AM186" s="24">
        <v>80.42</v>
      </c>
      <c r="AN186" s="24">
        <v>69.53</v>
      </c>
      <c r="AO186" s="24">
        <v>18.7</v>
      </c>
      <c r="AP186" s="24">
        <v>53.82</v>
      </c>
      <c r="AQ186" s="24">
        <v>18.350000000000001</v>
      </c>
      <c r="AR186" s="24">
        <v>61.16</v>
      </c>
      <c r="AS186" s="24">
        <v>77.849999999999994</v>
      </c>
      <c r="AT186" s="24">
        <v>129</v>
      </c>
      <c r="AU186" s="24">
        <v>153.62</v>
      </c>
      <c r="AV186" s="24">
        <v>25.72</v>
      </c>
      <c r="AW186" s="24">
        <v>54.35</v>
      </c>
      <c r="AX186" s="24">
        <v>360.9</v>
      </c>
      <c r="AY186" s="24">
        <v>0</v>
      </c>
      <c r="AZ186" s="24">
        <v>66.48</v>
      </c>
      <c r="BA186" s="24">
        <v>56.27</v>
      </c>
      <c r="BB186" s="24">
        <v>42.74</v>
      </c>
      <c r="BC186" s="24">
        <v>21.95</v>
      </c>
      <c r="BD186" s="24">
        <v>0</v>
      </c>
      <c r="BE186" s="24">
        <v>0</v>
      </c>
      <c r="BF186" s="24">
        <v>0</v>
      </c>
      <c r="BG186" s="24">
        <v>0</v>
      </c>
      <c r="BH186" s="24">
        <v>0</v>
      </c>
      <c r="BI186" s="24">
        <v>0</v>
      </c>
      <c r="BJ186" s="24">
        <v>0</v>
      </c>
      <c r="BK186" s="24">
        <v>0.27</v>
      </c>
      <c r="BL186" s="24">
        <v>0</v>
      </c>
      <c r="BM186" s="24">
        <v>0.16</v>
      </c>
      <c r="BN186" s="24">
        <v>0.01</v>
      </c>
      <c r="BO186" s="24">
        <v>0.03</v>
      </c>
      <c r="BP186" s="24">
        <v>0</v>
      </c>
      <c r="BQ186" s="24">
        <v>0</v>
      </c>
      <c r="BR186" s="24">
        <v>0</v>
      </c>
      <c r="BS186" s="24">
        <v>0.95</v>
      </c>
      <c r="BT186" s="24">
        <v>0</v>
      </c>
      <c r="BU186" s="24">
        <v>0</v>
      </c>
      <c r="BV186" s="24">
        <v>2.2200000000000002</v>
      </c>
      <c r="BW186" s="24">
        <v>0</v>
      </c>
      <c r="BX186" s="24">
        <v>0</v>
      </c>
      <c r="BY186" s="24">
        <v>0</v>
      </c>
      <c r="BZ186" s="24">
        <v>0</v>
      </c>
      <c r="CA186" s="24">
        <v>0</v>
      </c>
      <c r="CB186" s="24">
        <v>163.95</v>
      </c>
      <c r="CD186" s="24">
        <v>835.31</v>
      </c>
      <c r="CF186" s="24">
        <v>0</v>
      </c>
      <c r="CG186" s="24">
        <v>0</v>
      </c>
      <c r="CH186" s="24">
        <v>0</v>
      </c>
      <c r="CI186" s="24">
        <v>0</v>
      </c>
      <c r="CJ186" s="24">
        <v>0</v>
      </c>
      <c r="CK186" s="24">
        <v>0</v>
      </c>
      <c r="CL186" s="24">
        <v>0</v>
      </c>
      <c r="CM186" s="24">
        <v>0</v>
      </c>
      <c r="CN186" s="24">
        <v>0</v>
      </c>
      <c r="CO186" s="24">
        <v>0</v>
      </c>
      <c r="CP186" s="24">
        <v>0.38</v>
      </c>
    </row>
    <row r="187" spans="1:94" s="24" customFormat="1" ht="31.5" x14ac:dyDescent="0.25">
      <c r="A187" s="24" t="str">
        <f>"6/10"</f>
        <v>6/10</v>
      </c>
      <c r="B187" s="25" t="s">
        <v>124</v>
      </c>
      <c r="C187" s="24" t="str">
        <f>"200"</f>
        <v>200</v>
      </c>
      <c r="D187" s="24">
        <v>1.02</v>
      </c>
      <c r="E187" s="24">
        <v>0</v>
      </c>
      <c r="F187" s="24">
        <v>0.06</v>
      </c>
      <c r="G187" s="24">
        <v>0.06</v>
      </c>
      <c r="H187" s="24">
        <v>18.29</v>
      </c>
      <c r="I187" s="24">
        <v>69.016159999999999</v>
      </c>
      <c r="J187" s="24">
        <v>0.02</v>
      </c>
      <c r="K187" s="24">
        <v>0</v>
      </c>
      <c r="L187" s="24">
        <v>0</v>
      </c>
      <c r="M187" s="24">
        <v>0</v>
      </c>
      <c r="N187" s="24">
        <v>14.3</v>
      </c>
      <c r="O187" s="24">
        <v>0.56999999999999995</v>
      </c>
      <c r="P187" s="24">
        <v>3.42</v>
      </c>
      <c r="Q187" s="24">
        <v>0</v>
      </c>
      <c r="R187" s="24">
        <v>0</v>
      </c>
      <c r="S187" s="24">
        <v>0.3</v>
      </c>
      <c r="T187" s="24">
        <v>0.81</v>
      </c>
      <c r="U187" s="24">
        <v>3.42</v>
      </c>
      <c r="V187" s="24">
        <v>340.11</v>
      </c>
      <c r="W187" s="24">
        <v>31.19</v>
      </c>
      <c r="X187" s="24">
        <v>19.95</v>
      </c>
      <c r="Y187" s="24">
        <v>27.16</v>
      </c>
      <c r="Z187" s="24">
        <v>0.64</v>
      </c>
      <c r="AA187" s="24">
        <v>0</v>
      </c>
      <c r="AB187" s="24">
        <v>630</v>
      </c>
      <c r="AC187" s="24">
        <v>116.6</v>
      </c>
      <c r="AD187" s="24">
        <v>1.1000000000000001</v>
      </c>
      <c r="AE187" s="24">
        <v>0.02</v>
      </c>
      <c r="AF187" s="24">
        <v>0.04</v>
      </c>
      <c r="AG187" s="24">
        <v>0.51</v>
      </c>
      <c r="AH187" s="24">
        <v>0.78</v>
      </c>
      <c r="AI187" s="24">
        <v>0.32</v>
      </c>
      <c r="AJ187" s="24">
        <v>0</v>
      </c>
      <c r="AK187" s="24">
        <v>0</v>
      </c>
      <c r="AL187" s="24">
        <v>0</v>
      </c>
      <c r="AM187" s="24">
        <v>0.01</v>
      </c>
      <c r="AN187" s="24">
        <v>0.02</v>
      </c>
      <c r="AO187" s="24">
        <v>0</v>
      </c>
      <c r="AP187" s="24">
        <v>0.01</v>
      </c>
      <c r="AQ187" s="24">
        <v>0</v>
      </c>
      <c r="AR187" s="24">
        <v>0.01</v>
      </c>
      <c r="AS187" s="24">
        <v>0.01</v>
      </c>
      <c r="AT187" s="24">
        <v>0.01</v>
      </c>
      <c r="AU187" s="24">
        <v>0.06</v>
      </c>
      <c r="AV187" s="24">
        <v>0</v>
      </c>
      <c r="AW187" s="24">
        <v>0.01</v>
      </c>
      <c r="AX187" s="24">
        <v>0.03</v>
      </c>
      <c r="AY187" s="24">
        <v>0</v>
      </c>
      <c r="AZ187" s="24">
        <v>0.02</v>
      </c>
      <c r="BA187" s="24">
        <v>0.01</v>
      </c>
      <c r="BB187" s="24">
        <v>0.01</v>
      </c>
      <c r="BC187" s="24">
        <v>0</v>
      </c>
      <c r="BD187" s="24">
        <v>0</v>
      </c>
      <c r="BE187" s="24">
        <v>0</v>
      </c>
      <c r="BF187" s="24">
        <v>0</v>
      </c>
      <c r="BG187" s="24">
        <v>0</v>
      </c>
      <c r="BH187" s="24">
        <v>0</v>
      </c>
      <c r="BI187" s="24">
        <v>0</v>
      </c>
      <c r="BJ187" s="24">
        <v>0</v>
      </c>
      <c r="BK187" s="24">
        <v>0</v>
      </c>
      <c r="BL187" s="24">
        <v>0</v>
      </c>
      <c r="BM187" s="24">
        <v>0</v>
      </c>
      <c r="BN187" s="24">
        <v>0</v>
      </c>
      <c r="BO187" s="24">
        <v>0</v>
      </c>
      <c r="BP187" s="24">
        <v>0</v>
      </c>
      <c r="BQ187" s="24">
        <v>0</v>
      </c>
      <c r="BR187" s="24">
        <v>0</v>
      </c>
      <c r="BS187" s="24">
        <v>0.01</v>
      </c>
      <c r="BT187" s="24">
        <v>0</v>
      </c>
      <c r="BU187" s="24">
        <v>0</v>
      </c>
      <c r="BV187" s="24">
        <v>0.01</v>
      </c>
      <c r="BW187" s="24">
        <v>0</v>
      </c>
      <c r="BX187" s="24">
        <v>0</v>
      </c>
      <c r="BY187" s="24">
        <v>0</v>
      </c>
      <c r="BZ187" s="24">
        <v>0</v>
      </c>
      <c r="CA187" s="24">
        <v>0</v>
      </c>
      <c r="CB187" s="24">
        <v>214.01</v>
      </c>
      <c r="CD187" s="24">
        <v>105</v>
      </c>
      <c r="CF187" s="24">
        <v>0</v>
      </c>
      <c r="CG187" s="24">
        <v>0</v>
      </c>
      <c r="CH187" s="24">
        <v>0</v>
      </c>
      <c r="CI187" s="24">
        <v>0</v>
      </c>
      <c r="CJ187" s="24">
        <v>0</v>
      </c>
      <c r="CK187" s="24">
        <v>0</v>
      </c>
      <c r="CL187" s="24">
        <v>0</v>
      </c>
      <c r="CM187" s="24">
        <v>0</v>
      </c>
      <c r="CN187" s="24">
        <v>0</v>
      </c>
      <c r="CO187" s="24">
        <v>5</v>
      </c>
      <c r="CP187" s="24">
        <v>0</v>
      </c>
    </row>
    <row r="188" spans="1:94" s="24" customFormat="1" x14ac:dyDescent="0.25">
      <c r="A188" s="24" t="str">
        <f>"-"</f>
        <v>-</v>
      </c>
      <c r="B188" s="25" t="s">
        <v>93</v>
      </c>
      <c r="C188" s="24" t="str">
        <f>"60"</f>
        <v>60</v>
      </c>
      <c r="D188" s="24">
        <v>3.97</v>
      </c>
      <c r="E188" s="24">
        <v>0</v>
      </c>
      <c r="F188" s="24">
        <v>0.39</v>
      </c>
      <c r="G188" s="24">
        <v>0.39</v>
      </c>
      <c r="H188" s="24">
        <v>28.14</v>
      </c>
      <c r="I188" s="24">
        <v>134.34059999999999</v>
      </c>
      <c r="J188" s="24">
        <v>0</v>
      </c>
      <c r="K188" s="24">
        <v>0</v>
      </c>
      <c r="L188" s="24">
        <v>0</v>
      </c>
      <c r="M188" s="24">
        <v>0</v>
      </c>
      <c r="N188" s="24">
        <v>0.66</v>
      </c>
      <c r="O188" s="24">
        <v>27.36</v>
      </c>
      <c r="P188" s="24">
        <v>0.12</v>
      </c>
      <c r="Q188" s="24">
        <v>0</v>
      </c>
      <c r="R188" s="24">
        <v>0</v>
      </c>
      <c r="S188" s="24">
        <v>0</v>
      </c>
      <c r="T188" s="24">
        <v>1.08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0</v>
      </c>
      <c r="AE188" s="24">
        <v>0</v>
      </c>
      <c r="AF188" s="24">
        <v>0</v>
      </c>
      <c r="AG188" s="24">
        <v>0</v>
      </c>
      <c r="AH188" s="24">
        <v>0</v>
      </c>
      <c r="AI188" s="24">
        <v>0</v>
      </c>
      <c r="AJ188" s="24">
        <v>0</v>
      </c>
      <c r="AK188" s="24">
        <v>0</v>
      </c>
      <c r="AL188" s="24">
        <v>0</v>
      </c>
      <c r="AM188" s="24">
        <v>305.37</v>
      </c>
      <c r="AN188" s="24">
        <v>101.27</v>
      </c>
      <c r="AO188" s="24">
        <v>60.03</v>
      </c>
      <c r="AP188" s="24">
        <v>120.06</v>
      </c>
      <c r="AQ188" s="24">
        <v>45.41</v>
      </c>
      <c r="AR188" s="24">
        <v>217.15</v>
      </c>
      <c r="AS188" s="24">
        <v>134.68</v>
      </c>
      <c r="AT188" s="24">
        <v>187.92</v>
      </c>
      <c r="AU188" s="24">
        <v>155.03</v>
      </c>
      <c r="AV188" s="24">
        <v>81.430000000000007</v>
      </c>
      <c r="AW188" s="24">
        <v>144.07</v>
      </c>
      <c r="AX188" s="24">
        <v>1204.78</v>
      </c>
      <c r="AY188" s="24">
        <v>0</v>
      </c>
      <c r="AZ188" s="24">
        <v>392.54</v>
      </c>
      <c r="BA188" s="24">
        <v>170.69</v>
      </c>
      <c r="BB188" s="24">
        <v>113.27</v>
      </c>
      <c r="BC188" s="24">
        <v>89.78</v>
      </c>
      <c r="BD188" s="24">
        <v>0</v>
      </c>
      <c r="BE188" s="24">
        <v>0</v>
      </c>
      <c r="BF188" s="24">
        <v>0</v>
      </c>
      <c r="BG188" s="24">
        <v>0</v>
      </c>
      <c r="BH188" s="24">
        <v>0</v>
      </c>
      <c r="BI188" s="24">
        <v>0</v>
      </c>
      <c r="BJ188" s="24">
        <v>0</v>
      </c>
      <c r="BK188" s="24">
        <v>0.05</v>
      </c>
      <c r="BL188" s="24">
        <v>0</v>
      </c>
      <c r="BM188" s="24">
        <v>0</v>
      </c>
      <c r="BN188" s="24">
        <v>0</v>
      </c>
      <c r="BO188" s="24">
        <v>0</v>
      </c>
      <c r="BP188" s="24">
        <v>0</v>
      </c>
      <c r="BQ188" s="24">
        <v>0</v>
      </c>
      <c r="BR188" s="24">
        <v>0</v>
      </c>
      <c r="BS188" s="24">
        <v>0.04</v>
      </c>
      <c r="BT188" s="24">
        <v>0</v>
      </c>
      <c r="BU188" s="24">
        <v>0</v>
      </c>
      <c r="BV188" s="24">
        <v>0.17</v>
      </c>
      <c r="BW188" s="24">
        <v>0.01</v>
      </c>
      <c r="BX188" s="24">
        <v>0</v>
      </c>
      <c r="BY188" s="24">
        <v>0</v>
      </c>
      <c r="BZ188" s="24">
        <v>0</v>
      </c>
      <c r="CA188" s="24">
        <v>0</v>
      </c>
      <c r="CB188" s="24">
        <v>23.46</v>
      </c>
      <c r="CD188" s="24">
        <v>0</v>
      </c>
      <c r="CF188" s="24">
        <v>0</v>
      </c>
      <c r="CG188" s="24">
        <v>0</v>
      </c>
      <c r="CH188" s="24">
        <v>0</v>
      </c>
      <c r="CI188" s="24">
        <v>0</v>
      </c>
      <c r="CJ188" s="24">
        <v>0</v>
      </c>
      <c r="CK188" s="24">
        <v>0</v>
      </c>
      <c r="CL188" s="24">
        <v>0</v>
      </c>
      <c r="CM188" s="24">
        <v>0</v>
      </c>
      <c r="CN188" s="24">
        <v>0</v>
      </c>
      <c r="CO188" s="24">
        <v>0</v>
      </c>
      <c r="CP188" s="24">
        <v>0</v>
      </c>
    </row>
    <row r="189" spans="1:94" s="24" customFormat="1" x14ac:dyDescent="0.25">
      <c r="A189" s="24" t="str">
        <f>"-"</f>
        <v>-</v>
      </c>
      <c r="B189" s="25" t="s">
        <v>103</v>
      </c>
      <c r="C189" s="24" t="str">
        <f>"40"</f>
        <v>40</v>
      </c>
      <c r="D189" s="24">
        <v>2.64</v>
      </c>
      <c r="E189" s="24">
        <v>0</v>
      </c>
      <c r="F189" s="24">
        <v>0.48</v>
      </c>
      <c r="G189" s="24">
        <v>0.48</v>
      </c>
      <c r="H189" s="24">
        <v>16.68</v>
      </c>
      <c r="I189" s="24">
        <v>77.352000000000004</v>
      </c>
      <c r="J189" s="24">
        <v>0.08</v>
      </c>
      <c r="K189" s="24">
        <v>0</v>
      </c>
      <c r="L189" s="24">
        <v>0</v>
      </c>
      <c r="M189" s="24">
        <v>0</v>
      </c>
      <c r="N189" s="24">
        <v>0.48</v>
      </c>
      <c r="O189" s="24">
        <v>12.88</v>
      </c>
      <c r="P189" s="24">
        <v>3.32</v>
      </c>
      <c r="Q189" s="24">
        <v>0</v>
      </c>
      <c r="R189" s="24">
        <v>0</v>
      </c>
      <c r="S189" s="24">
        <v>0.4</v>
      </c>
      <c r="T189" s="24">
        <v>1</v>
      </c>
      <c r="U189" s="24">
        <v>244</v>
      </c>
      <c r="V189" s="24">
        <v>98</v>
      </c>
      <c r="W189" s="24">
        <v>14</v>
      </c>
      <c r="X189" s="24">
        <v>18.8</v>
      </c>
      <c r="Y189" s="24">
        <v>63.2</v>
      </c>
      <c r="Z189" s="24">
        <v>1.56</v>
      </c>
      <c r="AA189" s="24">
        <v>0</v>
      </c>
      <c r="AB189" s="24">
        <v>2</v>
      </c>
      <c r="AC189" s="24">
        <v>0.4</v>
      </c>
      <c r="AD189" s="24">
        <v>0.56000000000000005</v>
      </c>
      <c r="AE189" s="24">
        <v>7.0000000000000007E-2</v>
      </c>
      <c r="AF189" s="24">
        <v>0.03</v>
      </c>
      <c r="AG189" s="24">
        <v>0.28000000000000003</v>
      </c>
      <c r="AH189" s="24">
        <v>0.8</v>
      </c>
      <c r="AI189" s="24">
        <v>0</v>
      </c>
      <c r="AJ189" s="24">
        <v>0</v>
      </c>
      <c r="AK189" s="24">
        <v>0</v>
      </c>
      <c r="AL189" s="24">
        <v>0</v>
      </c>
      <c r="AM189" s="24">
        <v>170.8</v>
      </c>
      <c r="AN189" s="24">
        <v>89.2</v>
      </c>
      <c r="AO189" s="24">
        <v>37.200000000000003</v>
      </c>
      <c r="AP189" s="24">
        <v>79.2</v>
      </c>
      <c r="AQ189" s="24">
        <v>32</v>
      </c>
      <c r="AR189" s="24">
        <v>148.4</v>
      </c>
      <c r="AS189" s="24">
        <v>118.8</v>
      </c>
      <c r="AT189" s="24">
        <v>116.4</v>
      </c>
      <c r="AU189" s="24">
        <v>185.6</v>
      </c>
      <c r="AV189" s="24">
        <v>49.6</v>
      </c>
      <c r="AW189" s="24">
        <v>124</v>
      </c>
      <c r="AX189" s="24">
        <v>611.6</v>
      </c>
      <c r="AY189" s="24">
        <v>0</v>
      </c>
      <c r="AZ189" s="24">
        <v>210.4</v>
      </c>
      <c r="BA189" s="24">
        <v>116.4</v>
      </c>
      <c r="BB189" s="24">
        <v>72</v>
      </c>
      <c r="BC189" s="24">
        <v>52</v>
      </c>
      <c r="BD189" s="24">
        <v>0</v>
      </c>
      <c r="BE189" s="24">
        <v>0</v>
      </c>
      <c r="BF189" s="24">
        <v>0</v>
      </c>
      <c r="BG189" s="24">
        <v>0</v>
      </c>
      <c r="BH189" s="24">
        <v>0</v>
      </c>
      <c r="BI189" s="24">
        <v>0</v>
      </c>
      <c r="BJ189" s="24">
        <v>0</v>
      </c>
      <c r="BK189" s="24">
        <v>0.06</v>
      </c>
      <c r="BL189" s="24">
        <v>0</v>
      </c>
      <c r="BM189" s="24">
        <v>0</v>
      </c>
      <c r="BN189" s="24">
        <v>0.01</v>
      </c>
      <c r="BO189" s="24">
        <v>0</v>
      </c>
      <c r="BP189" s="24">
        <v>0</v>
      </c>
      <c r="BQ189" s="24">
        <v>0</v>
      </c>
      <c r="BR189" s="24">
        <v>0</v>
      </c>
      <c r="BS189" s="24">
        <v>0.04</v>
      </c>
      <c r="BT189" s="24">
        <v>0</v>
      </c>
      <c r="BU189" s="24">
        <v>0</v>
      </c>
      <c r="BV189" s="24">
        <v>0.19</v>
      </c>
      <c r="BW189" s="24">
        <v>0.03</v>
      </c>
      <c r="BX189" s="24">
        <v>0</v>
      </c>
      <c r="BY189" s="24">
        <v>0</v>
      </c>
      <c r="BZ189" s="24">
        <v>0</v>
      </c>
      <c r="CA189" s="24">
        <v>0</v>
      </c>
      <c r="CB189" s="24">
        <v>18.8</v>
      </c>
      <c r="CD189" s="24">
        <v>0.33</v>
      </c>
      <c r="CF189" s="24">
        <v>0</v>
      </c>
      <c r="CG189" s="24">
        <v>0</v>
      </c>
      <c r="CH189" s="24">
        <v>0</v>
      </c>
      <c r="CI189" s="24">
        <v>0</v>
      </c>
      <c r="CJ189" s="24">
        <v>0</v>
      </c>
      <c r="CK189" s="24">
        <v>0</v>
      </c>
      <c r="CL189" s="24">
        <v>0</v>
      </c>
      <c r="CM189" s="24">
        <v>0</v>
      </c>
      <c r="CN189" s="24">
        <v>0</v>
      </c>
      <c r="CO189" s="24">
        <v>0</v>
      </c>
      <c r="CP189" s="24">
        <v>0</v>
      </c>
    </row>
    <row r="190" spans="1:94" s="26" customFormat="1" x14ac:dyDescent="0.25">
      <c r="A190" s="26" t="str">
        <f>"-"</f>
        <v>-</v>
      </c>
      <c r="B190" s="27" t="s">
        <v>98</v>
      </c>
      <c r="C190" s="26" t="str">
        <f>"20"</f>
        <v>20</v>
      </c>
      <c r="D190" s="26">
        <v>4.72</v>
      </c>
      <c r="E190" s="26">
        <v>5.0199999999999996</v>
      </c>
      <c r="F190" s="26">
        <v>4.47</v>
      </c>
      <c r="G190" s="26">
        <v>0</v>
      </c>
      <c r="H190" s="26">
        <v>0</v>
      </c>
      <c r="I190" s="26">
        <v>59.108159999999998</v>
      </c>
      <c r="J190" s="26">
        <v>1.21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0.22</v>
      </c>
      <c r="U190" s="26">
        <v>19.32</v>
      </c>
      <c r="V190" s="26">
        <v>47.12</v>
      </c>
      <c r="W190" s="26">
        <v>3.89</v>
      </c>
      <c r="X190" s="26">
        <v>4.32</v>
      </c>
      <c r="Y190" s="26">
        <v>39.619999999999997</v>
      </c>
      <c r="Z190" s="26">
        <v>0.38</v>
      </c>
      <c r="AA190" s="26">
        <v>11.59</v>
      </c>
      <c r="AB190" s="26">
        <v>2.21</v>
      </c>
      <c r="AC190" s="26">
        <v>19.87</v>
      </c>
      <c r="AD190" s="26">
        <v>0.14000000000000001</v>
      </c>
      <c r="AE190" s="26">
        <v>0.01</v>
      </c>
      <c r="AF190" s="26">
        <v>0.03</v>
      </c>
      <c r="AG190" s="26">
        <v>1.7</v>
      </c>
      <c r="AH190" s="26">
        <v>3.45</v>
      </c>
      <c r="AI190" s="26">
        <v>0.2</v>
      </c>
      <c r="AJ190" s="26">
        <v>0</v>
      </c>
      <c r="AK190" s="26">
        <v>0</v>
      </c>
      <c r="AL190" s="26">
        <v>0</v>
      </c>
      <c r="AM190" s="26">
        <v>0</v>
      </c>
      <c r="AN190" s="26">
        <v>0</v>
      </c>
      <c r="AO190" s="26">
        <v>0</v>
      </c>
      <c r="AP190" s="26">
        <v>0</v>
      </c>
      <c r="AQ190" s="26">
        <v>0</v>
      </c>
      <c r="AR190" s="26">
        <v>0</v>
      </c>
      <c r="AS190" s="26">
        <v>0</v>
      </c>
      <c r="AT190" s="26">
        <v>0</v>
      </c>
      <c r="AU190" s="26">
        <v>0</v>
      </c>
      <c r="AV190" s="26">
        <v>0</v>
      </c>
      <c r="AW190" s="26">
        <v>0</v>
      </c>
      <c r="AX190" s="26">
        <v>0</v>
      </c>
      <c r="AY190" s="26">
        <v>0</v>
      </c>
      <c r="AZ190" s="26">
        <v>0</v>
      </c>
      <c r="BA190" s="26">
        <v>0</v>
      </c>
      <c r="BB190" s="26">
        <v>0</v>
      </c>
      <c r="BC190" s="26">
        <v>0</v>
      </c>
      <c r="BD190" s="26">
        <v>0</v>
      </c>
      <c r="BE190" s="26">
        <v>0</v>
      </c>
      <c r="BF190" s="26">
        <v>0</v>
      </c>
      <c r="BG190" s="26">
        <v>0</v>
      </c>
      <c r="BH190" s="26">
        <v>0</v>
      </c>
      <c r="BI190" s="26">
        <v>0</v>
      </c>
      <c r="BJ190" s="26">
        <v>0</v>
      </c>
      <c r="BK190" s="26">
        <v>0</v>
      </c>
      <c r="BL190" s="26">
        <v>0</v>
      </c>
      <c r="BM190" s="26">
        <v>0</v>
      </c>
      <c r="BN190" s="26">
        <v>0</v>
      </c>
      <c r="BO190" s="26">
        <v>0</v>
      </c>
      <c r="BP190" s="26">
        <v>0</v>
      </c>
      <c r="BQ190" s="26">
        <v>0</v>
      </c>
      <c r="BR190" s="26">
        <v>0</v>
      </c>
      <c r="BS190" s="26">
        <v>0</v>
      </c>
      <c r="BT190" s="26">
        <v>0</v>
      </c>
      <c r="BU190" s="26">
        <v>0</v>
      </c>
      <c r="BV190" s="26">
        <v>0</v>
      </c>
      <c r="BW190" s="26">
        <v>0</v>
      </c>
      <c r="BX190" s="26">
        <v>0</v>
      </c>
      <c r="BY190" s="26">
        <v>0</v>
      </c>
      <c r="BZ190" s="26">
        <v>0</v>
      </c>
      <c r="CA190" s="26">
        <v>0</v>
      </c>
      <c r="CB190" s="26">
        <v>17.28</v>
      </c>
      <c r="CD190" s="26">
        <v>11.96</v>
      </c>
      <c r="CF190" s="26">
        <v>0</v>
      </c>
      <c r="CG190" s="26">
        <v>0</v>
      </c>
      <c r="CH190" s="26">
        <v>0</v>
      </c>
      <c r="CI190" s="26">
        <v>0</v>
      </c>
      <c r="CJ190" s="26">
        <v>0</v>
      </c>
      <c r="CK190" s="26">
        <v>0</v>
      </c>
      <c r="CL190" s="26">
        <v>0</v>
      </c>
      <c r="CM190" s="26">
        <v>0</v>
      </c>
      <c r="CN190" s="26">
        <v>0</v>
      </c>
      <c r="CO190" s="26">
        <v>0</v>
      </c>
      <c r="CP190" s="26">
        <v>0</v>
      </c>
    </row>
    <row r="191" spans="1:94" s="30" customFormat="1" x14ac:dyDescent="0.25">
      <c r="B191" s="31" t="s">
        <v>105</v>
      </c>
      <c r="D191" s="30">
        <v>30.33</v>
      </c>
      <c r="E191" s="30">
        <v>17.28</v>
      </c>
      <c r="F191" s="30">
        <v>25.82</v>
      </c>
      <c r="G191" s="30">
        <v>11.59</v>
      </c>
      <c r="H191" s="30">
        <v>101.52</v>
      </c>
      <c r="I191" s="30">
        <v>740.57</v>
      </c>
      <c r="J191" s="30">
        <v>6.7</v>
      </c>
      <c r="K191" s="30">
        <v>6.86</v>
      </c>
      <c r="L191" s="30">
        <v>0</v>
      </c>
      <c r="M191" s="30">
        <v>0</v>
      </c>
      <c r="N191" s="30">
        <v>28.31</v>
      </c>
      <c r="O191" s="30">
        <v>61.31</v>
      </c>
      <c r="P191" s="30">
        <v>11.9</v>
      </c>
      <c r="Q191" s="30">
        <v>0</v>
      </c>
      <c r="R191" s="30">
        <v>0</v>
      </c>
      <c r="S191" s="30">
        <v>1.36</v>
      </c>
      <c r="T191" s="30">
        <v>7.75</v>
      </c>
      <c r="U191" s="30">
        <v>990.46</v>
      </c>
      <c r="V191" s="30">
        <v>1448.82</v>
      </c>
      <c r="W191" s="30">
        <v>160.19</v>
      </c>
      <c r="X191" s="30">
        <v>112.6</v>
      </c>
      <c r="Y191" s="30">
        <v>358.34</v>
      </c>
      <c r="Z191" s="30">
        <v>5.64</v>
      </c>
      <c r="AA191" s="30">
        <v>56.99</v>
      </c>
      <c r="AB191" s="30">
        <v>6630.19</v>
      </c>
      <c r="AC191" s="30">
        <v>1347.69</v>
      </c>
      <c r="AD191" s="30">
        <v>7.36</v>
      </c>
      <c r="AE191" s="30">
        <v>0.28999999999999998</v>
      </c>
      <c r="AF191" s="30">
        <v>0.34</v>
      </c>
      <c r="AG191" s="30">
        <v>8.9600000000000009</v>
      </c>
      <c r="AH191" s="30">
        <v>16.62</v>
      </c>
      <c r="AI191" s="30">
        <v>22.24</v>
      </c>
      <c r="AJ191" s="30">
        <v>0</v>
      </c>
      <c r="AK191" s="30">
        <v>34.840000000000003</v>
      </c>
      <c r="AL191" s="30">
        <v>34.409999999999997</v>
      </c>
      <c r="AM191" s="30">
        <v>791.14</v>
      </c>
      <c r="AN191" s="30">
        <v>414.62</v>
      </c>
      <c r="AO191" s="30">
        <v>170.75</v>
      </c>
      <c r="AP191" s="30">
        <v>371.43</v>
      </c>
      <c r="AQ191" s="30">
        <v>134.59</v>
      </c>
      <c r="AR191" s="30">
        <v>582.08000000000004</v>
      </c>
      <c r="AS191" s="30">
        <v>435.18</v>
      </c>
      <c r="AT191" s="30">
        <v>597.01</v>
      </c>
      <c r="AU191" s="30">
        <v>733.25</v>
      </c>
      <c r="AV191" s="30">
        <v>206.89</v>
      </c>
      <c r="AW191" s="30">
        <v>414.05</v>
      </c>
      <c r="AX191" s="30">
        <v>2866.02</v>
      </c>
      <c r="AY191" s="30">
        <v>0</v>
      </c>
      <c r="AZ191" s="30">
        <v>854.3</v>
      </c>
      <c r="BA191" s="30">
        <v>457.97</v>
      </c>
      <c r="BB191" s="30">
        <v>350.4</v>
      </c>
      <c r="BC191" s="30">
        <v>217.29</v>
      </c>
      <c r="BD191" s="30">
        <v>0</v>
      </c>
      <c r="BE191" s="30">
        <v>0</v>
      </c>
      <c r="BF191" s="30">
        <v>0</v>
      </c>
      <c r="BG191" s="30">
        <v>0</v>
      </c>
      <c r="BH191" s="30">
        <v>0</v>
      </c>
      <c r="BI191" s="30">
        <v>0.01</v>
      </c>
      <c r="BJ191" s="30">
        <v>0</v>
      </c>
      <c r="BK191" s="30">
        <v>0.76</v>
      </c>
      <c r="BL191" s="30">
        <v>0</v>
      </c>
      <c r="BM191" s="30">
        <v>0.41</v>
      </c>
      <c r="BN191" s="30">
        <v>0.04</v>
      </c>
      <c r="BO191" s="30">
        <v>7.0000000000000007E-2</v>
      </c>
      <c r="BP191" s="30">
        <v>0</v>
      </c>
      <c r="BQ191" s="30">
        <v>0</v>
      </c>
      <c r="BR191" s="30">
        <v>0.01</v>
      </c>
      <c r="BS191" s="30">
        <v>2.46</v>
      </c>
      <c r="BT191" s="30">
        <v>0</v>
      </c>
      <c r="BU191" s="30">
        <v>0</v>
      </c>
      <c r="BV191" s="30">
        <v>6.42</v>
      </c>
      <c r="BW191" s="30">
        <v>0.05</v>
      </c>
      <c r="BX191" s="30">
        <v>0</v>
      </c>
      <c r="BY191" s="30">
        <v>0</v>
      </c>
      <c r="BZ191" s="30">
        <v>0</v>
      </c>
      <c r="CA191" s="30">
        <v>0</v>
      </c>
      <c r="CB191" s="30">
        <v>802.86</v>
      </c>
      <c r="CC191" s="30">
        <f>$I$191/$I$192*100</f>
        <v>62.283542046878551</v>
      </c>
      <c r="CD191" s="30">
        <v>1162.02</v>
      </c>
      <c r="CF191" s="30">
        <v>0</v>
      </c>
      <c r="CG191" s="30">
        <v>0</v>
      </c>
      <c r="CH191" s="30">
        <v>0</v>
      </c>
      <c r="CI191" s="30">
        <v>0</v>
      </c>
      <c r="CJ191" s="30">
        <v>0</v>
      </c>
      <c r="CK191" s="30">
        <v>0</v>
      </c>
      <c r="CL191" s="30">
        <v>0</v>
      </c>
      <c r="CM191" s="30">
        <v>0</v>
      </c>
      <c r="CN191" s="30">
        <v>0</v>
      </c>
      <c r="CO191" s="30">
        <v>5</v>
      </c>
      <c r="CP191" s="30">
        <v>1.33</v>
      </c>
    </row>
    <row r="192" spans="1:94" s="30" customFormat="1" x14ac:dyDescent="0.25">
      <c r="B192" s="31" t="s">
        <v>106</v>
      </c>
      <c r="D192" s="30">
        <v>40.72</v>
      </c>
      <c r="E192" s="30">
        <v>21.11</v>
      </c>
      <c r="F192" s="30">
        <v>41.65</v>
      </c>
      <c r="G192" s="30">
        <v>12.65</v>
      </c>
      <c r="H192" s="30">
        <v>167.76</v>
      </c>
      <c r="I192" s="30">
        <v>1189.03</v>
      </c>
      <c r="J192" s="30">
        <v>17</v>
      </c>
      <c r="K192" s="30">
        <v>7.22</v>
      </c>
      <c r="L192" s="30">
        <v>0</v>
      </c>
      <c r="M192" s="30">
        <v>0</v>
      </c>
      <c r="N192" s="30">
        <v>45.55</v>
      </c>
      <c r="O192" s="30">
        <v>109.19</v>
      </c>
      <c r="P192" s="30">
        <v>13.02</v>
      </c>
      <c r="Q192" s="30">
        <v>0</v>
      </c>
      <c r="R192" s="30">
        <v>0</v>
      </c>
      <c r="S192" s="30">
        <v>1.49</v>
      </c>
      <c r="T192" s="30">
        <v>10.89</v>
      </c>
      <c r="U192" s="30">
        <v>1302.32</v>
      </c>
      <c r="V192" s="30">
        <v>1659.68</v>
      </c>
      <c r="W192" s="30">
        <v>305.47000000000003</v>
      </c>
      <c r="X192" s="30">
        <v>146.33000000000001</v>
      </c>
      <c r="Y192" s="30">
        <v>515.54999999999995</v>
      </c>
      <c r="Z192" s="30">
        <v>6.31</v>
      </c>
      <c r="AA192" s="30">
        <v>127.29</v>
      </c>
      <c r="AB192" s="30">
        <v>6687.59</v>
      </c>
      <c r="AC192" s="30">
        <v>1449.27</v>
      </c>
      <c r="AD192" s="30">
        <v>7.64</v>
      </c>
      <c r="AE192" s="30">
        <v>0.38</v>
      </c>
      <c r="AF192" s="30">
        <v>0.53</v>
      </c>
      <c r="AG192" s="30">
        <v>9.49</v>
      </c>
      <c r="AH192" s="30">
        <v>18.920000000000002</v>
      </c>
      <c r="AI192" s="30">
        <v>22.9</v>
      </c>
      <c r="AJ192" s="30">
        <v>0</v>
      </c>
      <c r="AK192" s="30">
        <v>236.86</v>
      </c>
      <c r="AL192" s="30">
        <v>233.88</v>
      </c>
      <c r="AM192" s="30">
        <v>1746.91</v>
      </c>
      <c r="AN192" s="30">
        <v>872.15</v>
      </c>
      <c r="AO192" s="30">
        <v>388.63</v>
      </c>
      <c r="AP192" s="30">
        <v>748.76</v>
      </c>
      <c r="AQ192" s="30">
        <v>279.26</v>
      </c>
      <c r="AR192" s="30">
        <v>1121.06</v>
      </c>
      <c r="AS192" s="30">
        <v>783.25</v>
      </c>
      <c r="AT192" s="30">
        <v>933.88</v>
      </c>
      <c r="AU192" s="30">
        <v>1076.52</v>
      </c>
      <c r="AV192" s="30">
        <v>357.45</v>
      </c>
      <c r="AW192" s="30">
        <v>657.11</v>
      </c>
      <c r="AX192" s="30">
        <v>4591.78</v>
      </c>
      <c r="AY192" s="30">
        <v>0</v>
      </c>
      <c r="AZ192" s="30">
        <v>1417.32</v>
      </c>
      <c r="BA192" s="30">
        <v>785.88</v>
      </c>
      <c r="BB192" s="30">
        <v>794.97</v>
      </c>
      <c r="BC192" s="30">
        <v>387.24</v>
      </c>
      <c r="BD192" s="30">
        <v>0.42</v>
      </c>
      <c r="BE192" s="30">
        <v>0.19</v>
      </c>
      <c r="BF192" s="30">
        <v>0.1</v>
      </c>
      <c r="BG192" s="30">
        <v>0.23</v>
      </c>
      <c r="BH192" s="30">
        <v>0.27</v>
      </c>
      <c r="BI192" s="30">
        <v>1.24</v>
      </c>
      <c r="BJ192" s="30">
        <v>0</v>
      </c>
      <c r="BK192" s="30">
        <v>4.29</v>
      </c>
      <c r="BL192" s="30">
        <v>0</v>
      </c>
      <c r="BM192" s="30">
        <v>1.48</v>
      </c>
      <c r="BN192" s="30">
        <v>0.04</v>
      </c>
      <c r="BO192" s="30">
        <v>7.0000000000000007E-2</v>
      </c>
      <c r="BP192" s="30">
        <v>0</v>
      </c>
      <c r="BQ192" s="30">
        <v>0.24</v>
      </c>
      <c r="BR192" s="30">
        <v>0.38</v>
      </c>
      <c r="BS192" s="30">
        <v>5.41</v>
      </c>
      <c r="BT192" s="30">
        <v>0</v>
      </c>
      <c r="BU192" s="30">
        <v>0</v>
      </c>
      <c r="BV192" s="30">
        <v>7.02</v>
      </c>
      <c r="BW192" s="30">
        <v>7.0000000000000007E-2</v>
      </c>
      <c r="BX192" s="30">
        <v>0</v>
      </c>
      <c r="BY192" s="30">
        <v>0</v>
      </c>
      <c r="BZ192" s="30">
        <v>0</v>
      </c>
      <c r="CA192" s="30">
        <v>0</v>
      </c>
      <c r="CB192" s="30">
        <v>1235.19</v>
      </c>
      <c r="CD192" s="30">
        <v>1241.8900000000001</v>
      </c>
      <c r="CF192" s="30">
        <v>0</v>
      </c>
      <c r="CG192" s="30">
        <v>0</v>
      </c>
      <c r="CH192" s="30">
        <v>0</v>
      </c>
      <c r="CI192" s="30">
        <v>0</v>
      </c>
      <c r="CJ192" s="30">
        <v>0</v>
      </c>
      <c r="CK192" s="30">
        <v>0</v>
      </c>
      <c r="CL192" s="30">
        <v>0</v>
      </c>
      <c r="CM192" s="30">
        <v>0</v>
      </c>
      <c r="CN192" s="30">
        <v>0</v>
      </c>
      <c r="CO192" s="30">
        <v>16.25</v>
      </c>
      <c r="CP192" s="30">
        <v>1.95</v>
      </c>
    </row>
  </sheetData>
  <mergeCells count="10">
    <mergeCell ref="W5:Z5"/>
    <mergeCell ref="AA5:AI5"/>
    <mergeCell ref="F5:G5"/>
    <mergeCell ref="H5:H6"/>
    <mergeCell ref="I5:I6"/>
    <mergeCell ref="A2:I2"/>
    <mergeCell ref="A5:A6"/>
    <mergeCell ref="B5:B6"/>
    <mergeCell ref="C5:C6"/>
    <mergeCell ref="D5:E5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0" orientation="landscape" horizontalDpi="300" verticalDpi="300" r:id="rId1"/>
  <headerFooter alignWithMargins="0"/>
  <rowBreaks count="9" manualBreakCount="9">
    <brk id="26" max="16383" man="1"/>
    <brk id="47" max="16383" man="1"/>
    <brk id="66" max="16383" man="1"/>
    <brk id="84" max="16383" man="1"/>
    <brk id="102" max="16383" man="1"/>
    <brk id="120" max="16383" man="1"/>
    <brk id="139" max="16383" man="1"/>
    <brk id="156" max="16383" man="1"/>
    <brk id="1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80</v>
      </c>
      <c r="B1" s="1">
        <v>45152</v>
      </c>
    </row>
    <row r="2" spans="1:2" x14ac:dyDescent="0.2">
      <c r="A2" t="s">
        <v>81</v>
      </c>
      <c r="B2" s="1">
        <v>45159.421030092592</v>
      </c>
    </row>
    <row r="3" spans="1:2" x14ac:dyDescent="0.2">
      <c r="A3" t="s">
        <v>82</v>
      </c>
      <c r="B3" t="s">
        <v>87</v>
      </c>
    </row>
    <row r="4" spans="1:2" x14ac:dyDescent="0.2">
      <c r="A4" t="s">
        <v>83</v>
      </c>
      <c r="B4" t="s">
        <v>88</v>
      </c>
    </row>
    <row r="5" spans="1:2" x14ac:dyDescent="0.2">
      <c r="B5">
        <v>1</v>
      </c>
    </row>
    <row r="6" spans="1:2" x14ac:dyDescent="0.2">
      <c r="B6" s="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25.08.2023</vt:lpstr>
      <vt:lpstr>Dop</vt:lpstr>
      <vt:lpstr>Группа</vt:lpstr>
      <vt:lpstr>Дата_Печати</vt:lpstr>
      <vt:lpstr>Дата_Сост</vt:lpstr>
      <vt:lpstr>Физ_Норма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nt196196@outlook.com</cp:lastModifiedBy>
  <cp:lastPrinted>2013-04-14T08:21:27Z</cp:lastPrinted>
  <dcterms:created xsi:type="dcterms:W3CDTF">2002-09-22T07:35:02Z</dcterms:created>
  <dcterms:modified xsi:type="dcterms:W3CDTF">2024-12-13T11:39:03Z</dcterms:modified>
</cp:coreProperties>
</file>