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0" yWindow="0" windowWidth="19200" windowHeight="9225"/>
  </bookViews>
  <sheets>
    <sheet name="27.08.2024" sheetId="1" r:id="rId1"/>
  </sheets>
  <definedNames>
    <definedName name="Группа">#REF!</definedName>
    <definedName name="Дата_Печати">#REF!</definedName>
    <definedName name="Дата_Сост">#REF!</definedName>
    <definedName name="С3">'27.08.2024'!#REF!</definedName>
    <definedName name="Физ_Норма">#REF!</definedName>
  </definedNames>
  <calcPr calcId="162913" refMode="R1C1"/>
</workbook>
</file>

<file path=xl/calcChain.xml><?xml version="1.0" encoding="utf-8"?>
<calcChain xmlns="http://schemas.openxmlformats.org/spreadsheetml/2006/main">
  <c r="E96" i="1" l="1"/>
  <c r="E97" i="1" s="1"/>
  <c r="F96" i="1"/>
  <c r="F97" i="1" s="1"/>
  <c r="G96" i="1"/>
  <c r="G97" i="1" s="1"/>
  <c r="H96" i="1"/>
  <c r="H97" i="1" s="1"/>
  <c r="I96" i="1"/>
  <c r="I97" i="1" s="1"/>
  <c r="J96" i="1"/>
  <c r="J97" i="1" s="1"/>
  <c r="K96" i="1"/>
  <c r="K97" i="1" s="1"/>
  <c r="L96" i="1"/>
  <c r="L97" i="1" s="1"/>
  <c r="M96" i="1"/>
  <c r="M97" i="1" s="1"/>
  <c r="N96" i="1"/>
  <c r="N97" i="1" s="1"/>
  <c r="O96" i="1"/>
  <c r="O97" i="1" s="1"/>
  <c r="P96" i="1"/>
  <c r="P97" i="1" s="1"/>
  <c r="Q96" i="1"/>
  <c r="Q97" i="1" s="1"/>
  <c r="R96" i="1"/>
  <c r="R97" i="1" s="1"/>
  <c r="S96" i="1"/>
  <c r="S97" i="1" s="1"/>
  <c r="T96" i="1"/>
  <c r="T97" i="1" s="1"/>
  <c r="U96" i="1"/>
  <c r="U97" i="1" s="1"/>
  <c r="V96" i="1"/>
  <c r="V97" i="1" s="1"/>
  <c r="W96" i="1"/>
  <c r="W97" i="1" s="1"/>
  <c r="X96" i="1"/>
  <c r="X97" i="1" s="1"/>
  <c r="Y96" i="1"/>
  <c r="Y97" i="1" s="1"/>
  <c r="Z96" i="1"/>
  <c r="Z97" i="1" s="1"/>
  <c r="AA96" i="1"/>
  <c r="AA97" i="1" s="1"/>
  <c r="AB96" i="1"/>
  <c r="AB97" i="1" s="1"/>
  <c r="AC96" i="1"/>
  <c r="AC97" i="1" s="1"/>
  <c r="AD96" i="1"/>
  <c r="AD97" i="1" s="1"/>
  <c r="AE96" i="1"/>
  <c r="AE97" i="1" s="1"/>
  <c r="AF96" i="1"/>
  <c r="AF97" i="1" s="1"/>
  <c r="AG96" i="1"/>
  <c r="AG97" i="1" s="1"/>
  <c r="AH96" i="1"/>
  <c r="AH97" i="1" s="1"/>
  <c r="AI96" i="1"/>
  <c r="AI97" i="1" s="1"/>
  <c r="D96" i="1"/>
  <c r="D97" i="1" s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E76" i="1"/>
  <c r="E77" i="1" s="1"/>
  <c r="F76" i="1"/>
  <c r="F77" i="1" s="1"/>
  <c r="G76" i="1"/>
  <c r="G77" i="1" s="1"/>
  <c r="H76" i="1"/>
  <c r="H77" i="1" s="1"/>
  <c r="I76" i="1"/>
  <c r="I77" i="1" s="1"/>
  <c r="J76" i="1"/>
  <c r="J77" i="1" s="1"/>
  <c r="K76" i="1"/>
  <c r="K77" i="1" s="1"/>
  <c r="L76" i="1"/>
  <c r="L77" i="1" s="1"/>
  <c r="M76" i="1"/>
  <c r="M77" i="1" s="1"/>
  <c r="N76" i="1"/>
  <c r="N77" i="1" s="1"/>
  <c r="O76" i="1"/>
  <c r="O77" i="1" s="1"/>
  <c r="P76" i="1"/>
  <c r="P77" i="1" s="1"/>
  <c r="Q76" i="1"/>
  <c r="Q77" i="1" s="1"/>
  <c r="R76" i="1"/>
  <c r="R77" i="1" s="1"/>
  <c r="S76" i="1"/>
  <c r="S77" i="1" s="1"/>
  <c r="T76" i="1"/>
  <c r="T77" i="1" s="1"/>
  <c r="U76" i="1"/>
  <c r="U77" i="1" s="1"/>
  <c r="V76" i="1"/>
  <c r="V77" i="1" s="1"/>
  <c r="W76" i="1"/>
  <c r="W77" i="1" s="1"/>
  <c r="X76" i="1"/>
  <c r="X77" i="1" s="1"/>
  <c r="Y76" i="1"/>
  <c r="Y77" i="1" s="1"/>
  <c r="Z76" i="1"/>
  <c r="Z77" i="1" s="1"/>
  <c r="AA76" i="1"/>
  <c r="AA77" i="1" s="1"/>
  <c r="AB76" i="1"/>
  <c r="AB77" i="1" s="1"/>
  <c r="AC76" i="1"/>
  <c r="AC77" i="1" s="1"/>
  <c r="AD76" i="1"/>
  <c r="AD77" i="1" s="1"/>
  <c r="AE76" i="1"/>
  <c r="AE77" i="1" s="1"/>
  <c r="AF76" i="1"/>
  <c r="AF77" i="1" s="1"/>
  <c r="AG76" i="1"/>
  <c r="AG77" i="1" s="1"/>
  <c r="AH76" i="1"/>
  <c r="AH77" i="1" s="1"/>
  <c r="AI76" i="1"/>
  <c r="AI77" i="1" s="1"/>
  <c r="D76" i="1"/>
  <c r="D77" i="1" s="1"/>
  <c r="C71" i="1"/>
  <c r="A71" i="1"/>
  <c r="E56" i="1" l="1"/>
  <c r="E57" i="1" s="1"/>
  <c r="F56" i="1"/>
  <c r="F57" i="1" s="1"/>
  <c r="G56" i="1"/>
  <c r="G57" i="1" s="1"/>
  <c r="H56" i="1"/>
  <c r="H57" i="1" s="1"/>
  <c r="I56" i="1"/>
  <c r="I57" i="1" s="1"/>
  <c r="J56" i="1"/>
  <c r="J57" i="1" s="1"/>
  <c r="K56" i="1"/>
  <c r="K57" i="1" s="1"/>
  <c r="L56" i="1"/>
  <c r="L57" i="1" s="1"/>
  <c r="M56" i="1"/>
  <c r="M57" i="1" s="1"/>
  <c r="N56" i="1"/>
  <c r="N57" i="1" s="1"/>
  <c r="O56" i="1"/>
  <c r="O57" i="1" s="1"/>
  <c r="P56" i="1"/>
  <c r="P57" i="1" s="1"/>
  <c r="Q56" i="1"/>
  <c r="Q57" i="1" s="1"/>
  <c r="R56" i="1"/>
  <c r="R57" i="1" s="1"/>
  <c r="S56" i="1"/>
  <c r="S57" i="1" s="1"/>
  <c r="T56" i="1"/>
  <c r="T57" i="1" s="1"/>
  <c r="U56" i="1"/>
  <c r="U57" i="1" s="1"/>
  <c r="V56" i="1"/>
  <c r="V57" i="1" s="1"/>
  <c r="W56" i="1"/>
  <c r="W57" i="1" s="1"/>
  <c r="X56" i="1"/>
  <c r="X57" i="1" s="1"/>
  <c r="Y56" i="1"/>
  <c r="Y57" i="1" s="1"/>
  <c r="Z56" i="1"/>
  <c r="Z57" i="1" s="1"/>
  <c r="AA56" i="1"/>
  <c r="AA57" i="1" s="1"/>
  <c r="AB56" i="1"/>
  <c r="AB57" i="1" s="1"/>
  <c r="AC56" i="1"/>
  <c r="AC57" i="1" s="1"/>
  <c r="AD56" i="1"/>
  <c r="AD57" i="1" s="1"/>
  <c r="AE56" i="1"/>
  <c r="AE57" i="1" s="1"/>
  <c r="AF56" i="1"/>
  <c r="AF57" i="1" s="1"/>
  <c r="AG56" i="1"/>
  <c r="AG57" i="1" s="1"/>
  <c r="AH56" i="1"/>
  <c r="AH57" i="1" s="1"/>
  <c r="AI56" i="1"/>
  <c r="AI57" i="1" s="1"/>
  <c r="D56" i="1"/>
  <c r="D57" i="1" s="1"/>
  <c r="CC105" i="1" l="1"/>
  <c r="A104" i="1"/>
  <c r="C104" i="1"/>
  <c r="A103" i="1"/>
  <c r="C103" i="1"/>
  <c r="A102" i="1"/>
  <c r="C102" i="1"/>
  <c r="A101" i="1"/>
  <c r="C101" i="1"/>
  <c r="A100" i="1"/>
  <c r="C100" i="1"/>
  <c r="CC96" i="1"/>
  <c r="A94" i="1"/>
  <c r="C94" i="1"/>
  <c r="A93" i="1"/>
  <c r="C93" i="1"/>
  <c r="A92" i="1"/>
  <c r="C92" i="1"/>
  <c r="A90" i="1"/>
  <c r="C90" i="1"/>
  <c r="CC86" i="1"/>
  <c r="A85" i="1"/>
  <c r="C85" i="1"/>
  <c r="A84" i="1"/>
  <c r="C84" i="1"/>
  <c r="A83" i="1"/>
  <c r="C83" i="1"/>
  <c r="A82" i="1"/>
  <c r="C82" i="1"/>
  <c r="A81" i="1"/>
  <c r="C81" i="1"/>
  <c r="A80" i="1"/>
  <c r="C80" i="1"/>
  <c r="CC76" i="1"/>
  <c r="A74" i="1"/>
  <c r="C74" i="1"/>
  <c r="A73" i="1"/>
  <c r="C73" i="1"/>
  <c r="A72" i="1"/>
  <c r="C72" i="1"/>
  <c r="A70" i="1"/>
  <c r="C70" i="1"/>
  <c r="CC66" i="1"/>
  <c r="A65" i="1"/>
  <c r="C65" i="1"/>
  <c r="A64" i="1"/>
  <c r="C64" i="1"/>
  <c r="A63" i="1"/>
  <c r="C63" i="1"/>
  <c r="A62" i="1"/>
  <c r="C62" i="1"/>
  <c r="A61" i="1"/>
  <c r="C61" i="1"/>
  <c r="A60" i="1"/>
  <c r="C60" i="1"/>
  <c r="CC56" i="1"/>
  <c r="A54" i="1"/>
  <c r="C54" i="1"/>
  <c r="A53" i="1"/>
  <c r="C53" i="1"/>
  <c r="A52" i="1"/>
  <c r="C52" i="1"/>
  <c r="A50" i="1"/>
  <c r="C50" i="1"/>
  <c r="CC46" i="1"/>
  <c r="A45" i="1"/>
  <c r="C45" i="1"/>
  <c r="A44" i="1"/>
  <c r="C44" i="1"/>
  <c r="A43" i="1"/>
  <c r="C43" i="1"/>
  <c r="A42" i="1"/>
  <c r="C42" i="1"/>
  <c r="A41" i="1"/>
  <c r="C41" i="1"/>
  <c r="CC37" i="1"/>
  <c r="A36" i="1"/>
  <c r="C36" i="1"/>
  <c r="A35" i="1"/>
  <c r="C35" i="1"/>
  <c r="A34" i="1"/>
  <c r="C34" i="1"/>
  <c r="A33" i="1"/>
  <c r="C33" i="1"/>
  <c r="A32" i="1"/>
  <c r="C32" i="1"/>
  <c r="A31" i="1"/>
  <c r="C31" i="1"/>
  <c r="CC27" i="1"/>
  <c r="A26" i="1"/>
  <c r="C26" i="1"/>
  <c r="A25" i="1"/>
  <c r="C25" i="1"/>
  <c r="A24" i="1"/>
  <c r="C24" i="1"/>
  <c r="A23" i="1"/>
  <c r="C23" i="1"/>
  <c r="A22" i="1"/>
  <c r="C22" i="1"/>
  <c r="A21" i="1"/>
  <c r="C21" i="1"/>
  <c r="CC17" i="1"/>
  <c r="A16" i="1"/>
  <c r="C16" i="1"/>
  <c r="A15" i="1"/>
  <c r="C15" i="1"/>
  <c r="A14" i="1"/>
  <c r="C14" i="1"/>
  <c r="A13" i="1"/>
  <c r="C13" i="1"/>
  <c r="A12" i="1"/>
  <c r="C12" i="1"/>
  <c r="A11" i="1"/>
  <c r="C11" i="1"/>
  <c r="A10" i="1"/>
  <c r="C10" i="1"/>
  <c r="A9" i="1"/>
  <c r="C9" i="1"/>
</calcChain>
</file>

<file path=xl/sharedStrings.xml><?xml version="1.0" encoding="utf-8"?>
<sst xmlns="http://schemas.openxmlformats.org/spreadsheetml/2006/main" count="195" uniqueCount="137">
  <si>
    <t>всего</t>
  </si>
  <si>
    <t>Белки, г</t>
  </si>
  <si>
    <t>в т.ч. жив.</t>
  </si>
  <si>
    <t>в т.ч. раст.</t>
  </si>
  <si>
    <t>ЭЦ, ккал</t>
  </si>
  <si>
    <t>МЕНЮ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</si>
  <si>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</si>
  <si>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</si>
  <si>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</si>
  <si>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</si>
  <si>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</si>
  <si>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</si>
  <si>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</si>
  <si>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</si>
  <si>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</si>
  <si>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</si>
  <si>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</si>
  <si>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</si>
  <si>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</si>
  <si>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</si>
  <si>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</si>
  <si>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</si>
  <si>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</si>
  <si>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</si>
  <si>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</si>
  <si>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</si>
  <si>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</si>
  <si>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</si>
  <si>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</si>
  <si>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</si>
  <si>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</si>
  <si>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</si>
  <si>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</si>
  <si>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</si>
  <si>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</si>
  <si>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</si>
  <si>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</si>
  <si>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</si>
  <si>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</si>
  <si>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</si>
  <si>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</si>
  <si>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</si>
  <si>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</si>
  <si>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</si>
  <si>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</si>
  <si>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</si>
  <si>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</si>
  <si>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</si>
  <si>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</si>
  <si>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</si>
  <si>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</si>
  <si>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</si>
  <si>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</si>
  <si>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</si>
  <si>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</si>
  <si>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</si>
  <si>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</si>
  <si>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</si>
  <si>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</si>
  <si>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</si>
  <si>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</si>
  <si>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</si>
  <si>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</si>
  <si>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</si>
  <si>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</si>
  <si>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</si>
  <si>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</si>
  <si>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</si>
  <si>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</si>
  <si>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</si>
  <si>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</si>
  <si>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</si>
  <si>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</si>
  <si>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</si>
  <si>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</si>
  <si>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</si>
  <si>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</si>
  <si>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</si>
  <si>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</si>
  <si>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</si>
  <si>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А,мкг</t>
  </si>
  <si>
    <t>Вес блюда</t>
  </si>
  <si>
    <t>1 день</t>
  </si>
  <si>
    <t>Завтрак</t>
  </si>
  <si>
    <t>Печень в молочном соусе</t>
  </si>
  <si>
    <t>Макаронные изделия отварные</t>
  </si>
  <si>
    <t>Свекла, тушенная в сметанном соусе</t>
  </si>
  <si>
    <t>Чай с лимоном (вариант 2)</t>
  </si>
  <si>
    <t>Хлеб пшеничный</t>
  </si>
  <si>
    <t>Хлеб ржаной</t>
  </si>
  <si>
    <t>Масло сливочное</t>
  </si>
  <si>
    <t>Фрукты</t>
  </si>
  <si>
    <t>Итого за 'Завтрак'</t>
  </si>
  <si>
    <t>Итого за день</t>
  </si>
  <si>
    <t>2 день</t>
  </si>
  <si>
    <t>Каша пшенная молочная с маслом сливочным</t>
  </si>
  <si>
    <t>Запеканка (сырники) из творога с морковью</t>
  </si>
  <si>
    <t>Молоко сгущенное</t>
  </si>
  <si>
    <t>Чай (вариант 2)</t>
  </si>
  <si>
    <t>Йогурт стакан</t>
  </si>
  <si>
    <t>3 день</t>
  </si>
  <si>
    <t>Биточки (котлеты) из мяса кур</t>
  </si>
  <si>
    <t>Капуста тушеная (вариант 2)</t>
  </si>
  <si>
    <t>4 день</t>
  </si>
  <si>
    <t>Каша рисовая молочная вязкая с маслом сливочным</t>
  </si>
  <si>
    <t>Омлет запеченный или паровой</t>
  </si>
  <si>
    <t>Кофейный напиток с молоком (вариант 2)</t>
  </si>
  <si>
    <t>5 день</t>
  </si>
  <si>
    <t>Биточки (котлеты) из рыбы горбуши</t>
  </si>
  <si>
    <t>Картофельное пюре</t>
  </si>
  <si>
    <t>Напиток из шиповника (вариант 2)</t>
  </si>
  <si>
    <t>6 день</t>
  </si>
  <si>
    <t>Биточки (котлеты) из мяса свинины</t>
  </si>
  <si>
    <t>Капуста тушеная</t>
  </si>
  <si>
    <t>Сок</t>
  </si>
  <si>
    <t>7 день</t>
  </si>
  <si>
    <t>Тефтели рыбные с рисом в соусе</t>
  </si>
  <si>
    <t>Рис отварной</t>
  </si>
  <si>
    <t>8 день</t>
  </si>
  <si>
    <t>Каша ячневая молочная с маслом сливочным</t>
  </si>
  <si>
    <t>Запеканка (сырники) из творога</t>
  </si>
  <si>
    <t>Какао с молоком</t>
  </si>
  <si>
    <t>9 день</t>
  </si>
  <si>
    <t>10 день</t>
  </si>
  <si>
    <t>Каша молочная ассорти (рис, пшено) с маслом сливочным</t>
  </si>
  <si>
    <t>СанПин 2.3/2.4.3590-20</t>
  </si>
  <si>
    <t>43/3</t>
  </si>
  <si>
    <t>150</t>
  </si>
  <si>
    <t>39/3</t>
  </si>
  <si>
    <t>Каша гречневая рассыпчатая</t>
  </si>
  <si>
    <t>МБОУ СОШ №14 7-11 лет</t>
  </si>
  <si>
    <t>-</t>
  </si>
  <si>
    <t>60</t>
  </si>
  <si>
    <t>1/1</t>
  </si>
  <si>
    <t>Горошек зеленый</t>
  </si>
  <si>
    <t>Кукуруза консервированная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</si>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</sst>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4" fillId="2" borderId="0" xfId="0" applyFont="1" applyFill="1"/>
    <xf numFmtId="0" fontId="4" fillId="2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0" xfId="0" quotePrefix="1" applyFont="1" applyFill="1" applyAlignment="1">
      <alignment wrapText="1"/>
    </xf>
    <xf numFmtId="2" fontId="4" fillId="2" borderId="0" xfId="0" applyNumberFormat="1" applyFont="1" applyFill="1"/>
    <xf numFmtId="0" fontId="4" fillId="2" borderId="8" xfId="0" applyFont="1" applyFill="1" applyBorder="1"/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2" fontId="4" fillId="2" borderId="2" xfId="0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wrapText="1"/>
    </xf>
    <xf numFmtId="2" fontId="6" fillId="2" borderId="0" xfId="0" applyNumberFormat="1" applyFont="1" applyFill="1"/>
    <xf numFmtId="0" fontId="1" fillId="2" borderId="0" xfId="0" quotePrefix="1" applyFont="1" applyFill="1" applyAlignment="1">
      <alignment wrapText="1"/>
    </xf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2" fontId="1" fillId="2" borderId="2" xfId="0" applyNumberFormat="1" applyFont="1" applyFill="1" applyBorder="1"/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2" fontId="1" fillId="0" borderId="2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2" fontId="1" fillId="0" borderId="2" xfId="0" applyNumberFormat="1" applyFont="1" applyBorder="1"/>
    <xf numFmtId="0" fontId="1" fillId="0" borderId="8" xfId="0" applyFont="1" applyBorder="1"/>
    <xf numFmtId="0" fontId="1" fillId="0" borderId="8" xfId="0" applyFont="1" applyBorder="1" applyAlignment="1">
      <alignment wrapText="1"/>
    </xf>
    <xf numFmtId="2" fontId="1" fillId="0" borderId="8" xfId="0" applyNumberFormat="1" applyFont="1" applyBorder="1"/>
    <xf numFmtId="0" fontId="2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P106"/>
  <sheetViews>
    <sheetView tabSelected="1" view="pageBreakPreview" topLeftCell="A73" zoomScaleNormal="100" zoomScaleSheetLayoutView="100" workbookViewId="0">
      <selection activeCell="A95" sqref="A95"/>
    </sheetView>
  </sheetViews>
  <sheetFormatPr defaultColWidth="0" defaultRowHeight="15.75" x14ac:dyDescent="0.25"/>
  <cols>
    <col min="1" max="1" width="7.42578125" style="1" customWidth="1"/>
    <col min="2" max="2" width="27.85546875" style="29" customWidth="1"/>
    <col min="3" max="3" width="7.28515625" style="1" customWidth="1"/>
    <col min="4" max="4" width="7" style="1" customWidth="1"/>
    <col min="5" max="5" width="10.140625" style="1" customWidth="1"/>
    <col min="6" max="6" width="7.7109375" style="1" customWidth="1"/>
    <col min="7" max="7" width="10.85546875" style="1" customWidth="1"/>
    <col min="8" max="8" width="8.42578125" style="1" customWidth="1"/>
    <col min="9" max="9" width="8.140625" style="1" customWidth="1"/>
    <col min="10" max="22" width="0" style="1" hidden="1" customWidth="1"/>
    <col min="23" max="25" width="5.7109375" style="1" customWidth="1"/>
    <col min="26" max="26" width="4.7109375" style="1" customWidth="1"/>
    <col min="27" max="27" width="6.7109375" style="1" customWidth="1"/>
    <col min="28" max="28" width="5.7109375" style="1" hidden="1" customWidth="1"/>
    <col min="29" max="29" width="7" style="1" customWidth="1"/>
    <col min="30" max="31" width="5.7109375" style="1" customWidth="1"/>
    <col min="32" max="34" width="5.7109375" style="1" hidden="1" customWidth="1"/>
    <col min="35" max="35" width="5.7109375" style="1" customWidth="1"/>
    <col min="36" max="80" width="0" style="1" hidden="1" customWidth="1"/>
    <col min="81" max="16384" width="0" style="1" hidden="1"/>
  </cols>
  <sheetData>
    <row r="1" spans="1:94" ht="0.75" customHeight="1" x14ac:dyDescent="0.25">
      <c r="B1" s="1"/>
    </row>
    <row r="2" spans="1:94" ht="20.25" customHeight="1" x14ac:dyDescent="0.45">
      <c r="A2" s="39" t="s">
        <v>5</v>
      </c>
      <c r="B2" s="39"/>
      <c r="C2" s="39"/>
      <c r="D2" s="39"/>
      <c r="E2" s="39"/>
      <c r="F2" s="39"/>
      <c r="G2" s="39"/>
      <c r="H2" s="39"/>
      <c r="I2" s="39"/>
    </row>
    <row r="3" spans="1:94" x14ac:dyDescent="0.25">
      <c r="B3" s="1"/>
    </row>
    <row r="4" spans="1:94" x14ac:dyDescent="0.25">
      <c r="B4" s="2" t="s">
        <v>130</v>
      </c>
      <c r="C4" s="3"/>
      <c r="D4" s="4"/>
      <c r="E4" s="4"/>
      <c r="F4" s="4"/>
      <c r="G4" s="4"/>
      <c r="H4" s="4"/>
      <c r="I4" s="4"/>
      <c r="Z4" s="1" t="s">
        <v>125</v>
      </c>
    </row>
    <row r="5" spans="1:94" s="5" customFormat="1" ht="30" customHeight="1" x14ac:dyDescent="0.25">
      <c r="A5" s="40" t="s">
        <v>74</v>
      </c>
      <c r="B5" s="42"/>
      <c r="C5" s="42" t="s">
        <v>81</v>
      </c>
      <c r="D5" s="42" t="s">
        <v>1</v>
      </c>
      <c r="E5" s="42"/>
      <c r="F5" s="42" t="s">
        <v>7</v>
      </c>
      <c r="G5" s="42"/>
      <c r="H5" s="42" t="s">
        <v>6</v>
      </c>
      <c r="I5" s="46" t="s">
        <v>4</v>
      </c>
      <c r="J5" s="5" t="s">
        <v>8</v>
      </c>
      <c r="K5" s="5" t="s">
        <v>9</v>
      </c>
      <c r="L5" s="5" t="s">
        <v>72</v>
      </c>
      <c r="M5" s="5" t="s">
        <v>10</v>
      </c>
      <c r="N5" s="5" t="s">
        <v>11</v>
      </c>
      <c r="O5" s="5" t="s">
        <v>12</v>
      </c>
      <c r="P5" s="5" t="s">
        <v>13</v>
      </c>
      <c r="Q5" s="5" t="s">
        <v>14</v>
      </c>
      <c r="R5" s="5" t="s">
        <v>15</v>
      </c>
      <c r="S5" s="5" t="s">
        <v>16</v>
      </c>
      <c r="T5" s="5" t="s">
        <v>17</v>
      </c>
      <c r="U5" s="5" t="s">
        <v>18</v>
      </c>
      <c r="V5" s="5" t="s">
        <v>19</v>
      </c>
      <c r="W5" s="43" t="s">
        <v>73</v>
      </c>
      <c r="X5" s="43"/>
      <c r="Y5" s="43"/>
      <c r="Z5" s="43"/>
      <c r="AA5" s="44" t="s">
        <v>75</v>
      </c>
      <c r="AB5" s="44"/>
      <c r="AC5" s="44"/>
      <c r="AD5" s="44"/>
      <c r="AE5" s="44"/>
      <c r="AF5" s="44"/>
      <c r="AG5" s="44"/>
      <c r="AH5" s="44"/>
      <c r="AI5" s="45"/>
      <c r="AJ5" s="5" t="s">
        <v>28</v>
      </c>
      <c r="AK5" s="5" t="s">
        <v>29</v>
      </c>
      <c r="AL5" s="5" t="s">
        <v>30</v>
      </c>
      <c r="AM5" s="5" t="s">
        <v>31</v>
      </c>
      <c r="AN5" s="5" t="s">
        <v>32</v>
      </c>
      <c r="AO5" s="5" t="s">
        <v>33</v>
      </c>
      <c r="AP5" s="5" t="s">
        <v>34</v>
      </c>
      <c r="AQ5" s="5" t="s">
        <v>35</v>
      </c>
      <c r="AR5" s="5" t="s">
        <v>36</v>
      </c>
      <c r="AS5" s="5" t="s">
        <v>37</v>
      </c>
      <c r="AT5" s="5" t="s">
        <v>38</v>
      </c>
      <c r="AU5" s="5" t="s">
        <v>39</v>
      </c>
      <c r="AV5" s="5" t="s">
        <v>40</v>
      </c>
      <c r="AW5" s="5" t="s">
        <v>41</v>
      </c>
      <c r="AX5" s="5" t="s">
        <v>42</v>
      </c>
      <c r="AY5" s="5" t="s">
        <v>43</v>
      </c>
      <c r="AZ5" s="5" t="s">
        <v>44</v>
      </c>
      <c r="BA5" s="5" t="s">
        <v>45</v>
      </c>
      <c r="BB5" s="5" t="s">
        <v>46</v>
      </c>
      <c r="BC5" s="5" t="s">
        <v>47</v>
      </c>
      <c r="BD5" s="5" t="s">
        <v>48</v>
      </c>
      <c r="BE5" s="5" t="s">
        <v>49</v>
      </c>
      <c r="BF5" s="5" t="s">
        <v>50</v>
      </c>
      <c r="BG5" s="5" t="s">
        <v>51</v>
      </c>
      <c r="BH5" s="5" t="s">
        <v>52</v>
      </c>
      <c r="BI5" s="5" t="s">
        <v>53</v>
      </c>
      <c r="BJ5" s="5" t="s">
        <v>54</v>
      </c>
      <c r="BK5" s="5" t="s">
        <v>55</v>
      </c>
      <c r="BL5" s="5" t="s">
        <v>56</v>
      </c>
      <c r="BM5" s="5" t="s">
        <v>57</v>
      </c>
      <c r="BN5" s="5" t="s">
        <v>58</v>
      </c>
      <c r="BO5" s="5" t="s">
        <v>59</v>
      </c>
      <c r="BP5" s="5" t="s">
        <v>60</v>
      </c>
      <c r="BQ5" s="5" t="s">
        <v>61</v>
      </c>
      <c r="BR5" s="5" t="s">
        <v>62</v>
      </c>
      <c r="BS5" s="5" t="s">
        <v>63</v>
      </c>
      <c r="BT5" s="5" t="s">
        <v>64</v>
      </c>
      <c r="BU5" s="5" t="s">
        <v>65</v>
      </c>
      <c r="BV5" s="5" t="s">
        <v>66</v>
      </c>
      <c r="BW5" s="5" t="s">
        <v>67</v>
      </c>
      <c r="BX5" s="5" t="s">
        <v>68</v>
      </c>
      <c r="BY5" s="5" t="s">
        <v>69</v>
      </c>
      <c r="BZ5" s="5" t="s">
        <v>70</v>
      </c>
      <c r="CA5" s="5" t="s">
        <v>71</v>
      </c>
      <c r="CB5" s="6"/>
    </row>
    <row r="6" spans="1:94" s="5" customFormat="1" ht="31.5" customHeight="1" x14ac:dyDescent="0.25">
      <c r="A6" s="41"/>
      <c r="B6" s="42"/>
      <c r="C6" s="42"/>
      <c r="D6" s="7" t="s">
        <v>0</v>
      </c>
      <c r="E6" s="7" t="s">
        <v>2</v>
      </c>
      <c r="F6" s="7" t="s">
        <v>0</v>
      </c>
      <c r="G6" s="7" t="s">
        <v>3</v>
      </c>
      <c r="H6" s="42"/>
      <c r="I6" s="47"/>
      <c r="W6" s="8" t="s">
        <v>20</v>
      </c>
      <c r="X6" s="8" t="s">
        <v>21</v>
      </c>
      <c r="Y6" s="8" t="s">
        <v>22</v>
      </c>
      <c r="Z6" s="8" t="s">
        <v>23</v>
      </c>
      <c r="AA6" s="8" t="s">
        <v>80</v>
      </c>
      <c r="AB6" s="8" t="s">
        <v>24</v>
      </c>
      <c r="AC6" s="8" t="s">
        <v>76</v>
      </c>
      <c r="AD6" s="8" t="s">
        <v>77</v>
      </c>
      <c r="AE6" s="8" t="s">
        <v>78</v>
      </c>
      <c r="AF6" s="8" t="s">
        <v>25</v>
      </c>
      <c r="AG6" s="8" t="s">
        <v>26</v>
      </c>
      <c r="AH6" s="8" t="s">
        <v>27</v>
      </c>
      <c r="AI6" s="9" t="s">
        <v>79</v>
      </c>
      <c r="CB6" s="6"/>
    </row>
    <row r="7" spans="1:94" s="5" customFormat="1" ht="15" x14ac:dyDescent="0.25">
      <c r="B7" s="10" t="s">
        <v>82</v>
      </c>
      <c r="C7" s="11"/>
      <c r="D7" s="11"/>
      <c r="E7" s="11"/>
      <c r="F7" s="11"/>
      <c r="G7" s="11"/>
      <c r="H7" s="11"/>
      <c r="I7" s="11"/>
    </row>
    <row r="8" spans="1:94" s="5" customFormat="1" ht="15" x14ac:dyDescent="0.25">
      <c r="B8" s="10" t="s">
        <v>83</v>
      </c>
      <c r="C8" s="11"/>
      <c r="D8" s="11"/>
      <c r="E8" s="11"/>
      <c r="F8" s="11"/>
      <c r="G8" s="11"/>
      <c r="H8" s="11"/>
      <c r="I8" s="11"/>
    </row>
    <row r="9" spans="1:94" s="12" customFormat="1" ht="15" x14ac:dyDescent="0.25">
      <c r="A9" s="12" t="str">
        <f>"11/8"</f>
        <v>11/8</v>
      </c>
      <c r="B9" s="13" t="s">
        <v>84</v>
      </c>
      <c r="C9" s="14" t="str">
        <f>"90"</f>
        <v>90</v>
      </c>
      <c r="D9" s="14">
        <v>12.58</v>
      </c>
      <c r="E9" s="14">
        <v>12.21</v>
      </c>
      <c r="F9" s="14">
        <v>6.82</v>
      </c>
      <c r="G9" s="14">
        <v>2.75</v>
      </c>
      <c r="H9" s="14">
        <v>4.66</v>
      </c>
      <c r="I9" s="14">
        <v>130.085567325</v>
      </c>
      <c r="J9" s="12">
        <v>2.8</v>
      </c>
      <c r="K9" s="12">
        <v>1.98</v>
      </c>
      <c r="L9" s="12">
        <v>0</v>
      </c>
      <c r="M9" s="12">
        <v>0</v>
      </c>
      <c r="N9" s="12">
        <v>1.88</v>
      </c>
      <c r="O9" s="12">
        <v>2.64</v>
      </c>
      <c r="P9" s="12">
        <v>0.14000000000000001</v>
      </c>
      <c r="Q9" s="12">
        <v>0</v>
      </c>
      <c r="R9" s="12">
        <v>0</v>
      </c>
      <c r="S9" s="12">
        <v>0.05</v>
      </c>
      <c r="T9" s="12">
        <v>1.6</v>
      </c>
      <c r="U9" s="12">
        <v>218.8</v>
      </c>
      <c r="V9" s="12">
        <v>228.44</v>
      </c>
      <c r="W9" s="12">
        <v>54.26</v>
      </c>
      <c r="X9" s="12">
        <v>17.04</v>
      </c>
      <c r="Y9" s="12">
        <v>230.07</v>
      </c>
      <c r="Z9" s="12">
        <v>4.3099999999999996</v>
      </c>
      <c r="AA9" s="12">
        <v>5113.5</v>
      </c>
      <c r="AB9" s="12">
        <v>535.25</v>
      </c>
      <c r="AC9" s="12">
        <v>5225.1099999999997</v>
      </c>
      <c r="AD9" s="12">
        <v>1.96</v>
      </c>
      <c r="AE9" s="12">
        <v>0.16</v>
      </c>
      <c r="AF9" s="12">
        <v>1.1399999999999999</v>
      </c>
      <c r="AG9" s="12">
        <v>4.55</v>
      </c>
      <c r="AH9" s="12">
        <v>8.59</v>
      </c>
      <c r="AI9" s="12">
        <v>7.27</v>
      </c>
      <c r="AJ9" s="12">
        <v>0</v>
      </c>
      <c r="AK9" s="12">
        <v>68.150000000000006</v>
      </c>
      <c r="AL9" s="12">
        <v>67.31</v>
      </c>
      <c r="AM9" s="12">
        <v>148.88</v>
      </c>
      <c r="AN9" s="12">
        <v>103.01</v>
      </c>
      <c r="AO9" s="12">
        <v>37.25</v>
      </c>
      <c r="AP9" s="12">
        <v>67.430000000000007</v>
      </c>
      <c r="AQ9" s="12">
        <v>22.56</v>
      </c>
      <c r="AR9" s="12">
        <v>81.83</v>
      </c>
      <c r="AS9" s="12">
        <v>14.18</v>
      </c>
      <c r="AT9" s="12">
        <v>16.940000000000001</v>
      </c>
      <c r="AU9" s="12">
        <v>14.88</v>
      </c>
      <c r="AV9" s="12">
        <v>8.77</v>
      </c>
      <c r="AW9" s="12">
        <v>14.84</v>
      </c>
      <c r="AX9" s="12">
        <v>129.63999999999999</v>
      </c>
      <c r="AY9" s="12">
        <v>0</v>
      </c>
      <c r="AZ9" s="12">
        <v>40.869999999999997</v>
      </c>
      <c r="BA9" s="12">
        <v>21.47</v>
      </c>
      <c r="BB9" s="12">
        <v>87.22</v>
      </c>
      <c r="BC9" s="12">
        <v>19.21</v>
      </c>
      <c r="BD9" s="12">
        <v>0.03</v>
      </c>
      <c r="BE9" s="12">
        <v>0.01</v>
      </c>
      <c r="BF9" s="12">
        <v>0.01</v>
      </c>
      <c r="BG9" s="12">
        <v>0.02</v>
      </c>
      <c r="BH9" s="12">
        <v>0.02</v>
      </c>
      <c r="BI9" s="12">
        <v>0.09</v>
      </c>
      <c r="BJ9" s="12">
        <v>0</v>
      </c>
      <c r="BK9" s="12">
        <v>0.43</v>
      </c>
      <c r="BL9" s="12">
        <v>0</v>
      </c>
      <c r="BM9" s="12">
        <v>0.19</v>
      </c>
      <c r="BN9" s="12">
        <v>0.01</v>
      </c>
      <c r="BO9" s="12">
        <v>0.02</v>
      </c>
      <c r="BP9" s="12">
        <v>0</v>
      </c>
      <c r="BQ9" s="12">
        <v>0.02</v>
      </c>
      <c r="BR9" s="12">
        <v>0.03</v>
      </c>
      <c r="BS9" s="12">
        <v>0.86</v>
      </c>
      <c r="BT9" s="12">
        <v>0</v>
      </c>
      <c r="BU9" s="12">
        <v>0</v>
      </c>
      <c r="BV9" s="12">
        <v>1.62</v>
      </c>
      <c r="BW9" s="12">
        <v>0</v>
      </c>
      <c r="BX9" s="12">
        <v>0</v>
      </c>
      <c r="BY9" s="12">
        <v>0</v>
      </c>
      <c r="BZ9" s="12">
        <v>0</v>
      </c>
      <c r="CA9" s="12">
        <v>0</v>
      </c>
      <c r="CB9" s="12">
        <v>85.42</v>
      </c>
      <c r="CD9" s="12">
        <v>5202.71</v>
      </c>
      <c r="CF9" s="12">
        <v>0</v>
      </c>
      <c r="CG9" s="12">
        <v>0</v>
      </c>
      <c r="CH9" s="12">
        <v>0</v>
      </c>
      <c r="CI9" s="12">
        <v>0</v>
      </c>
      <c r="CJ9" s="12">
        <v>0</v>
      </c>
      <c r="CK9" s="12">
        <v>0</v>
      </c>
      <c r="CL9" s="12">
        <v>0</v>
      </c>
      <c r="CM9" s="12">
        <v>0</v>
      </c>
      <c r="CN9" s="12">
        <v>0</v>
      </c>
      <c r="CO9" s="12">
        <v>0</v>
      </c>
      <c r="CP9" s="12">
        <v>0.38</v>
      </c>
    </row>
    <row r="10" spans="1:94" s="12" customFormat="1" ht="30" x14ac:dyDescent="0.25">
      <c r="A10" s="12" t="str">
        <f>"46/3"</f>
        <v>46/3</v>
      </c>
      <c r="B10" s="13" t="s">
        <v>85</v>
      </c>
      <c r="C10" s="14" t="str">
        <f>"100"</f>
        <v>100</v>
      </c>
      <c r="D10" s="14">
        <v>3.53</v>
      </c>
      <c r="E10" s="14">
        <v>0.02</v>
      </c>
      <c r="F10" s="14">
        <v>1.98</v>
      </c>
      <c r="G10" s="14">
        <v>0.44</v>
      </c>
      <c r="H10" s="14">
        <v>22.74</v>
      </c>
      <c r="I10" s="14">
        <v>122.62678299999999</v>
      </c>
      <c r="J10" s="12">
        <v>1.25</v>
      </c>
      <c r="K10" s="12">
        <v>0.06</v>
      </c>
      <c r="L10" s="12">
        <v>0</v>
      </c>
      <c r="M10" s="12">
        <v>0</v>
      </c>
      <c r="N10" s="12">
        <v>0.65</v>
      </c>
      <c r="O10" s="12">
        <v>20.95</v>
      </c>
      <c r="P10" s="12">
        <v>1.1399999999999999</v>
      </c>
      <c r="Q10" s="12">
        <v>0</v>
      </c>
      <c r="R10" s="12">
        <v>0</v>
      </c>
      <c r="S10" s="12">
        <v>0</v>
      </c>
      <c r="T10" s="12">
        <v>0.85</v>
      </c>
      <c r="U10" s="12">
        <v>253.01</v>
      </c>
      <c r="V10" s="12">
        <v>37.51</v>
      </c>
      <c r="W10" s="12">
        <v>8.32</v>
      </c>
      <c r="X10" s="12">
        <v>4.8600000000000003</v>
      </c>
      <c r="Y10" s="12">
        <v>26.81</v>
      </c>
      <c r="Z10" s="12">
        <v>0.49</v>
      </c>
      <c r="AA10" s="12">
        <v>6</v>
      </c>
      <c r="AB10" s="12">
        <v>6</v>
      </c>
      <c r="AC10" s="12">
        <v>11.25</v>
      </c>
      <c r="AD10" s="12">
        <v>0.54</v>
      </c>
      <c r="AE10" s="12">
        <v>0.04</v>
      </c>
      <c r="AF10" s="12">
        <v>0.01</v>
      </c>
      <c r="AG10" s="12">
        <v>0.33</v>
      </c>
      <c r="AH10" s="12">
        <v>0.99</v>
      </c>
      <c r="AI10" s="12">
        <v>0</v>
      </c>
      <c r="AJ10" s="12">
        <v>0</v>
      </c>
      <c r="AK10" s="12">
        <v>0.99</v>
      </c>
      <c r="AL10" s="12">
        <v>0.96</v>
      </c>
      <c r="AM10" s="12">
        <v>262.26</v>
      </c>
      <c r="AN10" s="12">
        <v>81.92</v>
      </c>
      <c r="AO10" s="12">
        <v>49.94</v>
      </c>
      <c r="AP10" s="12">
        <v>101.46</v>
      </c>
      <c r="AQ10" s="12">
        <v>33.29</v>
      </c>
      <c r="AR10" s="12">
        <v>162.69999999999999</v>
      </c>
      <c r="AS10" s="12">
        <v>107.59</v>
      </c>
      <c r="AT10" s="12">
        <v>129.72999999999999</v>
      </c>
      <c r="AU10" s="12">
        <v>111.28</v>
      </c>
      <c r="AV10" s="12">
        <v>65.38</v>
      </c>
      <c r="AW10" s="12">
        <v>113.7</v>
      </c>
      <c r="AX10" s="12">
        <v>998.57</v>
      </c>
      <c r="AY10" s="12">
        <v>0</v>
      </c>
      <c r="AZ10" s="12">
        <v>314.66000000000003</v>
      </c>
      <c r="BA10" s="12">
        <v>162.99</v>
      </c>
      <c r="BB10" s="12">
        <v>81.849999999999994</v>
      </c>
      <c r="BC10" s="12">
        <v>64.790000000000006</v>
      </c>
      <c r="BD10" s="12">
        <v>0.06</v>
      </c>
      <c r="BE10" s="12">
        <v>0.03</v>
      </c>
      <c r="BF10" s="12">
        <v>0.01</v>
      </c>
      <c r="BG10" s="12">
        <v>0.03</v>
      </c>
      <c r="BH10" s="12">
        <v>0.04</v>
      </c>
      <c r="BI10" s="12">
        <v>0.17</v>
      </c>
      <c r="BJ10" s="12">
        <v>0</v>
      </c>
      <c r="BK10" s="12">
        <v>0.54</v>
      </c>
      <c r="BL10" s="12">
        <v>0</v>
      </c>
      <c r="BM10" s="12">
        <v>0.15</v>
      </c>
      <c r="BN10" s="12">
        <v>0</v>
      </c>
      <c r="BO10" s="12">
        <v>0</v>
      </c>
      <c r="BP10" s="12">
        <v>0</v>
      </c>
      <c r="BQ10" s="12">
        <v>0.03</v>
      </c>
      <c r="BR10" s="12">
        <v>0.05</v>
      </c>
      <c r="BS10" s="12">
        <v>0.4</v>
      </c>
      <c r="BT10" s="12">
        <v>0</v>
      </c>
      <c r="BU10" s="12">
        <v>0</v>
      </c>
      <c r="BV10" s="12">
        <v>0.16</v>
      </c>
      <c r="BW10" s="12">
        <v>0</v>
      </c>
      <c r="BX10" s="12">
        <v>0</v>
      </c>
      <c r="BY10" s="12">
        <v>0</v>
      </c>
      <c r="BZ10" s="12">
        <v>0</v>
      </c>
      <c r="CA10" s="12">
        <v>0</v>
      </c>
      <c r="CB10" s="12">
        <v>5.05</v>
      </c>
      <c r="CD10" s="12">
        <v>7</v>
      </c>
      <c r="CF10" s="12">
        <v>0</v>
      </c>
      <c r="CG10" s="12">
        <v>0</v>
      </c>
      <c r="CH10" s="12">
        <v>0</v>
      </c>
      <c r="CI10" s="12">
        <v>0</v>
      </c>
      <c r="CJ10" s="12">
        <v>0</v>
      </c>
      <c r="CK10" s="12">
        <v>0</v>
      </c>
      <c r="CL10" s="12">
        <v>0</v>
      </c>
      <c r="CM10" s="12">
        <v>0</v>
      </c>
      <c r="CN10" s="12">
        <v>0</v>
      </c>
      <c r="CO10" s="12">
        <v>0</v>
      </c>
      <c r="CP10" s="12">
        <v>0.65</v>
      </c>
    </row>
    <row r="11" spans="1:94" s="12" customFormat="1" ht="30" x14ac:dyDescent="0.25">
      <c r="A11" s="12" t="str">
        <f>"22/3"</f>
        <v>22/3</v>
      </c>
      <c r="B11" s="13" t="s">
        <v>86</v>
      </c>
      <c r="C11" s="14" t="str">
        <f>"50"</f>
        <v>50</v>
      </c>
      <c r="D11" s="14">
        <v>0.81</v>
      </c>
      <c r="E11" s="14">
        <v>0.08</v>
      </c>
      <c r="F11" s="14">
        <v>0.84</v>
      </c>
      <c r="G11" s="14">
        <v>0.06</v>
      </c>
      <c r="H11" s="14">
        <v>5.38</v>
      </c>
      <c r="I11" s="14">
        <v>29.625445168750002</v>
      </c>
      <c r="J11" s="12">
        <v>0.67</v>
      </c>
      <c r="K11" s="12">
        <v>0.01</v>
      </c>
      <c r="L11" s="12">
        <v>0</v>
      </c>
      <c r="M11" s="12">
        <v>0</v>
      </c>
      <c r="N11" s="12">
        <v>3.87</v>
      </c>
      <c r="O11" s="12">
        <v>0.41</v>
      </c>
      <c r="P11" s="12">
        <v>1.1000000000000001</v>
      </c>
      <c r="Q11" s="12">
        <v>0</v>
      </c>
      <c r="R11" s="12">
        <v>0</v>
      </c>
      <c r="S11" s="12">
        <v>7.0000000000000007E-2</v>
      </c>
      <c r="T11" s="12">
        <v>0.6</v>
      </c>
      <c r="U11" s="12">
        <v>61.37</v>
      </c>
      <c r="V11" s="12">
        <v>124.19</v>
      </c>
      <c r="W11" s="12">
        <v>18.3</v>
      </c>
      <c r="X11" s="12">
        <v>9.4</v>
      </c>
      <c r="Y11" s="12">
        <v>19.93</v>
      </c>
      <c r="Z11" s="12">
        <v>0.59</v>
      </c>
      <c r="AA11" s="12">
        <v>4.3099999999999996</v>
      </c>
      <c r="AB11" s="12">
        <v>6.5</v>
      </c>
      <c r="AC11" s="12">
        <v>8.76</v>
      </c>
      <c r="AD11" s="12">
        <v>0.08</v>
      </c>
      <c r="AE11" s="12">
        <v>0.01</v>
      </c>
      <c r="AF11" s="12">
        <v>0.02</v>
      </c>
      <c r="AG11" s="12">
        <v>0.08</v>
      </c>
      <c r="AH11" s="12">
        <v>0.23</v>
      </c>
      <c r="AI11" s="12">
        <v>1.9</v>
      </c>
      <c r="AJ11" s="12">
        <v>0</v>
      </c>
      <c r="AK11" s="12">
        <v>0.24</v>
      </c>
      <c r="AL11" s="12">
        <v>0.24</v>
      </c>
      <c r="AM11" s="12">
        <v>38.159999999999997</v>
      </c>
      <c r="AN11" s="12">
        <v>45.6</v>
      </c>
      <c r="AO11" s="12">
        <v>10.08</v>
      </c>
      <c r="AP11" s="12">
        <v>27.42</v>
      </c>
      <c r="AQ11" s="12">
        <v>7.43</v>
      </c>
      <c r="AR11" s="12">
        <v>24.91</v>
      </c>
      <c r="AS11" s="12">
        <v>19.97</v>
      </c>
      <c r="AT11" s="12">
        <v>39.08</v>
      </c>
      <c r="AU11" s="12">
        <v>148.74</v>
      </c>
      <c r="AV11" s="12">
        <v>8.93</v>
      </c>
      <c r="AW11" s="12">
        <v>19.12</v>
      </c>
      <c r="AX11" s="12">
        <v>140.88999999999999</v>
      </c>
      <c r="AY11" s="12">
        <v>0</v>
      </c>
      <c r="AZ11" s="12">
        <v>26.85</v>
      </c>
      <c r="BA11" s="12">
        <v>31.32</v>
      </c>
      <c r="BB11" s="12">
        <v>25.76</v>
      </c>
      <c r="BC11" s="12">
        <v>8.77</v>
      </c>
      <c r="BD11" s="12">
        <v>0.01</v>
      </c>
      <c r="BE11" s="12">
        <v>0.01</v>
      </c>
      <c r="BF11" s="12">
        <v>0</v>
      </c>
      <c r="BG11" s="12">
        <v>0.01</v>
      </c>
      <c r="BH11" s="12">
        <v>0.01</v>
      </c>
      <c r="BI11" s="12">
        <v>0.04</v>
      </c>
      <c r="BJ11" s="12">
        <v>0</v>
      </c>
      <c r="BK11" s="12">
        <v>0.12</v>
      </c>
      <c r="BL11" s="12">
        <v>0</v>
      </c>
      <c r="BM11" s="12">
        <v>0.04</v>
      </c>
      <c r="BN11" s="12">
        <v>0</v>
      </c>
      <c r="BO11" s="12">
        <v>0</v>
      </c>
      <c r="BP11" s="12">
        <v>0</v>
      </c>
      <c r="BQ11" s="12">
        <v>0.01</v>
      </c>
      <c r="BR11" s="12">
        <v>0.01</v>
      </c>
      <c r="BS11" s="12">
        <v>0.1</v>
      </c>
      <c r="BT11" s="12">
        <v>0</v>
      </c>
      <c r="BU11" s="12">
        <v>0</v>
      </c>
      <c r="BV11" s="12">
        <v>0.01</v>
      </c>
      <c r="BW11" s="12">
        <v>0</v>
      </c>
      <c r="BX11" s="12">
        <v>0</v>
      </c>
      <c r="BY11" s="12">
        <v>0</v>
      </c>
      <c r="BZ11" s="12">
        <v>0</v>
      </c>
      <c r="CA11" s="12">
        <v>0</v>
      </c>
      <c r="CB11" s="12">
        <v>52.74</v>
      </c>
      <c r="CD11" s="12">
        <v>5.4</v>
      </c>
      <c r="CF11" s="12">
        <v>0</v>
      </c>
      <c r="CG11" s="12">
        <v>0</v>
      </c>
      <c r="CH11" s="12">
        <v>0</v>
      </c>
      <c r="CI11" s="12">
        <v>0</v>
      </c>
      <c r="CJ11" s="12">
        <v>0</v>
      </c>
      <c r="CK11" s="12">
        <v>0</v>
      </c>
      <c r="CL11" s="12">
        <v>0</v>
      </c>
      <c r="CM11" s="12">
        <v>0</v>
      </c>
      <c r="CN11" s="12">
        <v>0</v>
      </c>
      <c r="CO11" s="12">
        <v>0</v>
      </c>
      <c r="CP11" s="12">
        <v>0.1</v>
      </c>
    </row>
    <row r="12" spans="1:94" s="12" customFormat="1" ht="15" x14ac:dyDescent="0.25">
      <c r="A12" s="12" t="str">
        <f>"29/10"</f>
        <v>29/10</v>
      </c>
      <c r="B12" s="13" t="s">
        <v>87</v>
      </c>
      <c r="C12" s="14" t="str">
        <f>"180"</f>
        <v>180</v>
      </c>
      <c r="D12" s="14">
        <v>0.11</v>
      </c>
      <c r="E12" s="14">
        <v>0</v>
      </c>
      <c r="F12" s="14">
        <v>0.02</v>
      </c>
      <c r="G12" s="14">
        <v>0.02</v>
      </c>
      <c r="H12" s="14">
        <v>4.5599999999999996</v>
      </c>
      <c r="I12" s="14">
        <v>18.47728273170733</v>
      </c>
      <c r="J12" s="12">
        <v>0</v>
      </c>
      <c r="K12" s="12">
        <v>0</v>
      </c>
      <c r="L12" s="12">
        <v>0</v>
      </c>
      <c r="M12" s="12">
        <v>0</v>
      </c>
      <c r="N12" s="12">
        <v>4.4400000000000004</v>
      </c>
      <c r="O12" s="12">
        <v>0</v>
      </c>
      <c r="P12" s="12">
        <v>0.12</v>
      </c>
      <c r="Q12" s="12">
        <v>0</v>
      </c>
      <c r="R12" s="12">
        <v>0</v>
      </c>
      <c r="S12" s="12">
        <v>0.25</v>
      </c>
      <c r="T12" s="12">
        <v>0.05</v>
      </c>
      <c r="U12" s="12">
        <v>0.52</v>
      </c>
      <c r="V12" s="12">
        <v>7.21</v>
      </c>
      <c r="W12" s="12">
        <v>1.83</v>
      </c>
      <c r="X12" s="12">
        <v>0.5</v>
      </c>
      <c r="Y12" s="12">
        <v>0.9</v>
      </c>
      <c r="Z12" s="12">
        <v>0.04</v>
      </c>
      <c r="AA12" s="12">
        <v>0</v>
      </c>
      <c r="AB12" s="12">
        <v>0.4</v>
      </c>
      <c r="AC12" s="12">
        <v>0.09</v>
      </c>
      <c r="AD12" s="12">
        <v>0.01</v>
      </c>
      <c r="AE12" s="12">
        <v>0</v>
      </c>
      <c r="AF12" s="12">
        <v>0</v>
      </c>
      <c r="AG12" s="12">
        <v>0</v>
      </c>
      <c r="AH12" s="12">
        <v>0.01</v>
      </c>
      <c r="AI12" s="12">
        <v>0.7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2">
        <v>0</v>
      </c>
      <c r="AT12" s="12">
        <v>0</v>
      </c>
      <c r="AU12" s="12">
        <v>0</v>
      </c>
      <c r="AV12" s="12">
        <v>0</v>
      </c>
      <c r="AW12" s="12">
        <v>0</v>
      </c>
      <c r="AX12" s="12">
        <v>0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E12" s="12">
        <v>0</v>
      </c>
      <c r="BF12" s="12">
        <v>0</v>
      </c>
      <c r="BG12" s="12">
        <v>0</v>
      </c>
      <c r="BH12" s="12">
        <v>0</v>
      </c>
      <c r="BI12" s="12">
        <v>0</v>
      </c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>
        <v>0</v>
      </c>
      <c r="BU12" s="12">
        <v>0</v>
      </c>
      <c r="BV12" s="12">
        <v>0</v>
      </c>
      <c r="BW12" s="12">
        <v>0</v>
      </c>
      <c r="BX12" s="12">
        <v>0</v>
      </c>
      <c r="BY12" s="12">
        <v>0</v>
      </c>
      <c r="BZ12" s="12">
        <v>0</v>
      </c>
      <c r="CA12" s="12">
        <v>0</v>
      </c>
      <c r="CB12" s="12">
        <v>179.5</v>
      </c>
      <c r="CD12" s="12">
        <v>7.0000000000000007E-2</v>
      </c>
      <c r="CF12" s="12">
        <v>0</v>
      </c>
      <c r="CG12" s="12">
        <v>0</v>
      </c>
      <c r="CH12" s="12">
        <v>0</v>
      </c>
      <c r="CI12" s="12">
        <v>0</v>
      </c>
      <c r="CJ12" s="12">
        <v>0</v>
      </c>
      <c r="CK12" s="12">
        <v>0</v>
      </c>
      <c r="CL12" s="12">
        <v>0</v>
      </c>
      <c r="CM12" s="12">
        <v>0</v>
      </c>
      <c r="CN12" s="12">
        <v>0</v>
      </c>
      <c r="CO12" s="12">
        <v>4.3899999999999997</v>
      </c>
      <c r="CP12" s="12">
        <v>0</v>
      </c>
    </row>
    <row r="13" spans="1:94" s="12" customFormat="1" ht="15" x14ac:dyDescent="0.25">
      <c r="A13" s="12" t="str">
        <f>"-"</f>
        <v>-</v>
      </c>
      <c r="B13" s="13" t="s">
        <v>88</v>
      </c>
      <c r="C13" s="14" t="str">
        <f>"30"</f>
        <v>30</v>
      </c>
      <c r="D13" s="14">
        <v>1.98</v>
      </c>
      <c r="E13" s="14">
        <v>0</v>
      </c>
      <c r="F13" s="14">
        <v>0.2</v>
      </c>
      <c r="G13" s="14">
        <v>0.2</v>
      </c>
      <c r="H13" s="14">
        <v>14.07</v>
      </c>
      <c r="I13" s="14">
        <v>67.170299999999997</v>
      </c>
      <c r="J13" s="12">
        <v>0</v>
      </c>
      <c r="K13" s="12">
        <v>0</v>
      </c>
      <c r="L13" s="12">
        <v>0</v>
      </c>
      <c r="M13" s="12">
        <v>0</v>
      </c>
      <c r="N13" s="12">
        <v>0.33</v>
      </c>
      <c r="O13" s="12">
        <v>13.68</v>
      </c>
      <c r="P13" s="12">
        <v>0.06</v>
      </c>
      <c r="Q13" s="12">
        <v>0</v>
      </c>
      <c r="R13" s="12">
        <v>0</v>
      </c>
      <c r="S13" s="12">
        <v>0</v>
      </c>
      <c r="T13" s="12">
        <v>0.54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152.69</v>
      </c>
      <c r="AN13" s="12">
        <v>50.63</v>
      </c>
      <c r="AO13" s="12">
        <v>30.02</v>
      </c>
      <c r="AP13" s="12">
        <v>60.03</v>
      </c>
      <c r="AQ13" s="12">
        <v>22.71</v>
      </c>
      <c r="AR13" s="12">
        <v>108.58</v>
      </c>
      <c r="AS13" s="12">
        <v>67.34</v>
      </c>
      <c r="AT13" s="12">
        <v>93.96</v>
      </c>
      <c r="AU13" s="12">
        <v>77.52</v>
      </c>
      <c r="AV13" s="12">
        <v>40.72</v>
      </c>
      <c r="AW13" s="12">
        <v>72.040000000000006</v>
      </c>
      <c r="AX13" s="12">
        <v>602.39</v>
      </c>
      <c r="AY13" s="12">
        <v>0</v>
      </c>
      <c r="AZ13" s="12">
        <v>196.27</v>
      </c>
      <c r="BA13" s="12">
        <v>85.35</v>
      </c>
      <c r="BB13" s="12">
        <v>56.64</v>
      </c>
      <c r="BC13" s="12">
        <v>44.89</v>
      </c>
      <c r="BD13" s="12">
        <v>0</v>
      </c>
      <c r="BE13" s="12">
        <v>0</v>
      </c>
      <c r="BF13" s="12">
        <v>0</v>
      </c>
      <c r="BG13" s="12">
        <v>0</v>
      </c>
      <c r="BH13" s="12">
        <v>0</v>
      </c>
      <c r="BI13" s="12">
        <v>0</v>
      </c>
      <c r="BJ13" s="12">
        <v>0</v>
      </c>
      <c r="BK13" s="12">
        <v>0.02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0.02</v>
      </c>
      <c r="BT13" s="12">
        <v>0</v>
      </c>
      <c r="BU13" s="12">
        <v>0</v>
      </c>
      <c r="BV13" s="12">
        <v>0.08</v>
      </c>
      <c r="BW13" s="12">
        <v>0</v>
      </c>
      <c r="BX13" s="12">
        <v>0</v>
      </c>
      <c r="BY13" s="12">
        <v>0</v>
      </c>
      <c r="BZ13" s="12">
        <v>0</v>
      </c>
      <c r="CA13" s="12">
        <v>0</v>
      </c>
      <c r="CB13" s="12">
        <v>11.73</v>
      </c>
      <c r="CD13" s="12">
        <v>0</v>
      </c>
      <c r="CF13" s="12">
        <v>0</v>
      </c>
      <c r="CG13" s="12">
        <v>0</v>
      </c>
      <c r="CH13" s="12">
        <v>0</v>
      </c>
      <c r="CI13" s="12">
        <v>0</v>
      </c>
      <c r="CJ13" s="12">
        <v>0</v>
      </c>
      <c r="CK13" s="12">
        <v>0</v>
      </c>
      <c r="CL13" s="12">
        <v>0</v>
      </c>
      <c r="CM13" s="12">
        <v>0</v>
      </c>
      <c r="CN13" s="12">
        <v>0</v>
      </c>
      <c r="CO13" s="12">
        <v>0</v>
      </c>
      <c r="CP13" s="12">
        <v>0</v>
      </c>
    </row>
    <row r="14" spans="1:94" s="12" customFormat="1" ht="15" x14ac:dyDescent="0.25">
      <c r="A14" s="12" t="str">
        <f>"-"</f>
        <v>-</v>
      </c>
      <c r="B14" s="13" t="s">
        <v>89</v>
      </c>
      <c r="C14" s="14" t="str">
        <f>"30"</f>
        <v>30</v>
      </c>
      <c r="D14" s="14">
        <v>1.98</v>
      </c>
      <c r="E14" s="14">
        <v>0</v>
      </c>
      <c r="F14" s="14">
        <v>0.36</v>
      </c>
      <c r="G14" s="14">
        <v>0.36</v>
      </c>
      <c r="H14" s="14">
        <v>12.51</v>
      </c>
      <c r="I14" s="14">
        <v>58.013999999999996</v>
      </c>
      <c r="J14" s="12">
        <v>0.06</v>
      </c>
      <c r="K14" s="12">
        <v>0</v>
      </c>
      <c r="L14" s="12">
        <v>0</v>
      </c>
      <c r="M14" s="12">
        <v>0</v>
      </c>
      <c r="N14" s="12">
        <v>0.36</v>
      </c>
      <c r="O14" s="12">
        <v>9.66</v>
      </c>
      <c r="P14" s="12">
        <v>2.4900000000000002</v>
      </c>
      <c r="Q14" s="12">
        <v>0</v>
      </c>
      <c r="R14" s="12">
        <v>0</v>
      </c>
      <c r="S14" s="12">
        <v>0.3</v>
      </c>
      <c r="T14" s="12">
        <v>0.75</v>
      </c>
      <c r="U14" s="12">
        <v>183</v>
      </c>
      <c r="V14" s="12">
        <v>73.5</v>
      </c>
      <c r="W14" s="12">
        <v>10.5</v>
      </c>
      <c r="X14" s="12">
        <v>14.1</v>
      </c>
      <c r="Y14" s="12">
        <v>47.4</v>
      </c>
      <c r="Z14" s="12">
        <v>1.17</v>
      </c>
      <c r="AA14" s="12">
        <v>0</v>
      </c>
      <c r="AB14" s="12">
        <v>1.5</v>
      </c>
      <c r="AC14" s="12">
        <v>0.3</v>
      </c>
      <c r="AD14" s="12">
        <v>0.42</v>
      </c>
      <c r="AE14" s="12">
        <v>0.05</v>
      </c>
      <c r="AF14" s="12">
        <v>0.02</v>
      </c>
      <c r="AG14" s="12">
        <v>0.21</v>
      </c>
      <c r="AH14" s="12">
        <v>0.6</v>
      </c>
      <c r="AI14" s="12">
        <v>0</v>
      </c>
      <c r="AJ14" s="12">
        <v>0</v>
      </c>
      <c r="AK14" s="12">
        <v>0</v>
      </c>
      <c r="AL14" s="12">
        <v>0</v>
      </c>
      <c r="AM14" s="12">
        <v>128.1</v>
      </c>
      <c r="AN14" s="12">
        <v>66.900000000000006</v>
      </c>
      <c r="AO14" s="12">
        <v>27.9</v>
      </c>
      <c r="AP14" s="12">
        <v>59.4</v>
      </c>
      <c r="AQ14" s="12">
        <v>24</v>
      </c>
      <c r="AR14" s="12">
        <v>111.3</v>
      </c>
      <c r="AS14" s="12">
        <v>89.1</v>
      </c>
      <c r="AT14" s="12">
        <v>87.3</v>
      </c>
      <c r="AU14" s="12">
        <v>139.19999999999999</v>
      </c>
      <c r="AV14" s="12">
        <v>37.200000000000003</v>
      </c>
      <c r="AW14" s="12">
        <v>93</v>
      </c>
      <c r="AX14" s="12">
        <v>458.7</v>
      </c>
      <c r="AY14" s="12">
        <v>0</v>
      </c>
      <c r="AZ14" s="12">
        <v>157.80000000000001</v>
      </c>
      <c r="BA14" s="12">
        <v>87.3</v>
      </c>
      <c r="BB14" s="12">
        <v>54</v>
      </c>
      <c r="BC14" s="12">
        <v>39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0</v>
      </c>
      <c r="BK14" s="12">
        <v>0.04</v>
      </c>
      <c r="BL14" s="12">
        <v>0</v>
      </c>
      <c r="BM14" s="12">
        <v>0</v>
      </c>
      <c r="BN14" s="12">
        <v>0.01</v>
      </c>
      <c r="BO14" s="12">
        <v>0</v>
      </c>
      <c r="BP14" s="12">
        <v>0</v>
      </c>
      <c r="BQ14" s="12">
        <v>0</v>
      </c>
      <c r="BR14" s="12">
        <v>0</v>
      </c>
      <c r="BS14" s="12">
        <v>0.03</v>
      </c>
      <c r="BT14" s="12">
        <v>0</v>
      </c>
      <c r="BU14" s="12">
        <v>0</v>
      </c>
      <c r="BV14" s="12">
        <v>0.14000000000000001</v>
      </c>
      <c r="BW14" s="12">
        <v>0.02</v>
      </c>
      <c r="BX14" s="12">
        <v>0</v>
      </c>
      <c r="BY14" s="12">
        <v>0</v>
      </c>
      <c r="BZ14" s="12">
        <v>0</v>
      </c>
      <c r="CA14" s="12">
        <v>0</v>
      </c>
      <c r="CB14" s="12">
        <v>14.1</v>
      </c>
      <c r="CD14" s="12">
        <v>0.25</v>
      </c>
      <c r="CF14" s="12">
        <v>0</v>
      </c>
      <c r="CG14" s="12">
        <v>0</v>
      </c>
      <c r="CH14" s="12">
        <v>0</v>
      </c>
      <c r="CI14" s="12">
        <v>0</v>
      </c>
      <c r="CJ14" s="12">
        <v>0</v>
      </c>
      <c r="CK14" s="12">
        <v>0</v>
      </c>
      <c r="CL14" s="12">
        <v>0</v>
      </c>
      <c r="CM14" s="12">
        <v>0</v>
      </c>
      <c r="CN14" s="12">
        <v>0</v>
      </c>
      <c r="CO14" s="12">
        <v>0</v>
      </c>
      <c r="CP14" s="12">
        <v>0</v>
      </c>
    </row>
    <row r="15" spans="1:94" s="12" customFormat="1" ht="15" x14ac:dyDescent="0.25">
      <c r="A15" s="12" t="str">
        <f>"-"</f>
        <v>-</v>
      </c>
      <c r="B15" s="13" t="s">
        <v>90</v>
      </c>
      <c r="C15" s="14" t="str">
        <f>"10"</f>
        <v>10</v>
      </c>
      <c r="D15" s="14">
        <v>0.08</v>
      </c>
      <c r="E15" s="14">
        <v>0.08</v>
      </c>
      <c r="F15" s="14">
        <v>7.25</v>
      </c>
      <c r="G15" s="14">
        <v>0</v>
      </c>
      <c r="H15" s="14">
        <v>0.13</v>
      </c>
      <c r="I15" s="14">
        <v>66.063999999999993</v>
      </c>
      <c r="J15" s="12">
        <v>4.71</v>
      </c>
      <c r="K15" s="12">
        <v>0.22</v>
      </c>
      <c r="L15" s="12">
        <v>0</v>
      </c>
      <c r="M15" s="12">
        <v>0</v>
      </c>
      <c r="N15" s="12">
        <v>0.13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0.14000000000000001</v>
      </c>
      <c r="U15" s="12">
        <v>1.5</v>
      </c>
      <c r="V15" s="12">
        <v>3</v>
      </c>
      <c r="W15" s="12">
        <v>2.4</v>
      </c>
      <c r="X15" s="12">
        <v>0</v>
      </c>
      <c r="Y15" s="12">
        <v>3</v>
      </c>
      <c r="Z15" s="12">
        <v>0.02</v>
      </c>
      <c r="AA15" s="12">
        <v>40</v>
      </c>
      <c r="AB15" s="12">
        <v>30</v>
      </c>
      <c r="AC15" s="12">
        <v>45</v>
      </c>
      <c r="AD15" s="12">
        <v>0.1</v>
      </c>
      <c r="AE15" s="12">
        <v>0</v>
      </c>
      <c r="AF15" s="12">
        <v>0.01</v>
      </c>
      <c r="AG15" s="12">
        <v>0.01</v>
      </c>
      <c r="AH15" s="12">
        <v>0.02</v>
      </c>
      <c r="AI15" s="12">
        <v>0</v>
      </c>
      <c r="AJ15" s="12">
        <v>0</v>
      </c>
      <c r="AK15" s="12">
        <v>4.2</v>
      </c>
      <c r="AL15" s="12">
        <v>4.0999999999999996</v>
      </c>
      <c r="AM15" s="12">
        <v>7.6</v>
      </c>
      <c r="AN15" s="12">
        <v>4.5</v>
      </c>
      <c r="AO15" s="12">
        <v>1.7</v>
      </c>
      <c r="AP15" s="12">
        <v>4.7</v>
      </c>
      <c r="AQ15" s="12">
        <v>4.3</v>
      </c>
      <c r="AR15" s="12">
        <v>4.2</v>
      </c>
      <c r="AS15" s="12">
        <v>3.6</v>
      </c>
      <c r="AT15" s="12">
        <v>2.6</v>
      </c>
      <c r="AU15" s="12">
        <v>5.7</v>
      </c>
      <c r="AV15" s="12">
        <v>3.5</v>
      </c>
      <c r="AW15" s="12">
        <v>2.4</v>
      </c>
      <c r="AX15" s="12">
        <v>14.2</v>
      </c>
      <c r="AY15" s="12">
        <v>0</v>
      </c>
      <c r="AZ15" s="12">
        <v>4.8</v>
      </c>
      <c r="BA15" s="12">
        <v>5.4</v>
      </c>
      <c r="BB15" s="12">
        <v>4.2</v>
      </c>
      <c r="BC15" s="12">
        <v>1</v>
      </c>
      <c r="BD15" s="12">
        <v>0.27</v>
      </c>
      <c r="BE15" s="12">
        <v>0.12</v>
      </c>
      <c r="BF15" s="12">
        <v>7.0000000000000007E-2</v>
      </c>
      <c r="BG15" s="12">
        <v>0.15</v>
      </c>
      <c r="BH15" s="12">
        <v>0.17</v>
      </c>
      <c r="BI15" s="12">
        <v>0.79</v>
      </c>
      <c r="BJ15" s="12">
        <v>0</v>
      </c>
      <c r="BK15" s="12">
        <v>2.21</v>
      </c>
      <c r="BL15" s="12">
        <v>0</v>
      </c>
      <c r="BM15" s="12">
        <v>0.68</v>
      </c>
      <c r="BN15" s="12">
        <v>0</v>
      </c>
      <c r="BO15" s="12">
        <v>0</v>
      </c>
      <c r="BP15" s="12">
        <v>0</v>
      </c>
      <c r="BQ15" s="12">
        <v>0.15</v>
      </c>
      <c r="BR15" s="12">
        <v>0.23</v>
      </c>
      <c r="BS15" s="12">
        <v>1.8</v>
      </c>
      <c r="BT15" s="12">
        <v>0</v>
      </c>
      <c r="BU15" s="12">
        <v>0</v>
      </c>
      <c r="BV15" s="12">
        <v>0.09</v>
      </c>
      <c r="BW15" s="12">
        <v>0.01</v>
      </c>
      <c r="BX15" s="12">
        <v>0</v>
      </c>
      <c r="BY15" s="12">
        <v>0</v>
      </c>
      <c r="BZ15" s="12">
        <v>0</v>
      </c>
      <c r="CA15" s="12">
        <v>0</v>
      </c>
      <c r="CB15" s="12">
        <v>2.5</v>
      </c>
      <c r="CD15" s="12">
        <v>45</v>
      </c>
      <c r="CF15" s="12">
        <v>0</v>
      </c>
      <c r="CG15" s="12">
        <v>0</v>
      </c>
      <c r="CH15" s="12">
        <v>0</v>
      </c>
      <c r="CI15" s="12">
        <v>0</v>
      </c>
      <c r="CJ15" s="12">
        <v>0</v>
      </c>
      <c r="CK15" s="12">
        <v>0</v>
      </c>
      <c r="CL15" s="12">
        <v>0</v>
      </c>
      <c r="CM15" s="12">
        <v>0</v>
      </c>
      <c r="CN15" s="12">
        <v>0</v>
      </c>
      <c r="CO15" s="12">
        <v>0</v>
      </c>
      <c r="CP15" s="12">
        <v>0</v>
      </c>
    </row>
    <row r="16" spans="1:94" s="15" customFormat="1" ht="15" x14ac:dyDescent="0.25">
      <c r="A16" s="15" t="str">
        <f>"-"</f>
        <v>-</v>
      </c>
      <c r="B16" s="16" t="s">
        <v>91</v>
      </c>
      <c r="C16" s="17" t="str">
        <f>"100"</f>
        <v>100</v>
      </c>
      <c r="D16" s="17">
        <v>0.4</v>
      </c>
      <c r="E16" s="17">
        <v>0</v>
      </c>
      <c r="F16" s="17">
        <v>0.4</v>
      </c>
      <c r="G16" s="17">
        <v>0.4</v>
      </c>
      <c r="H16" s="17">
        <v>11.6</v>
      </c>
      <c r="I16" s="17">
        <v>48.68</v>
      </c>
      <c r="J16" s="15">
        <v>0.1</v>
      </c>
      <c r="K16" s="15">
        <v>0</v>
      </c>
      <c r="L16" s="15">
        <v>0</v>
      </c>
      <c r="M16" s="15">
        <v>0</v>
      </c>
      <c r="N16" s="15">
        <v>9</v>
      </c>
      <c r="O16" s="15">
        <v>0.8</v>
      </c>
      <c r="P16" s="15">
        <v>1.8</v>
      </c>
      <c r="Q16" s="15">
        <v>0</v>
      </c>
      <c r="R16" s="15">
        <v>0</v>
      </c>
      <c r="S16" s="15">
        <v>0.8</v>
      </c>
      <c r="T16" s="15">
        <v>0.5</v>
      </c>
      <c r="U16" s="15">
        <v>26</v>
      </c>
      <c r="V16" s="15">
        <v>278</v>
      </c>
      <c r="W16" s="15">
        <v>16</v>
      </c>
      <c r="X16" s="15">
        <v>9</v>
      </c>
      <c r="Y16" s="15">
        <v>11</v>
      </c>
      <c r="Z16" s="15">
        <v>2.2000000000000002</v>
      </c>
      <c r="AA16" s="15">
        <v>0</v>
      </c>
      <c r="AB16" s="15">
        <v>30</v>
      </c>
      <c r="AC16" s="15">
        <v>5</v>
      </c>
      <c r="AD16" s="15">
        <v>0.2</v>
      </c>
      <c r="AE16" s="15">
        <v>0.03</v>
      </c>
      <c r="AF16" s="15">
        <v>0.02</v>
      </c>
      <c r="AG16" s="15">
        <v>0.3</v>
      </c>
      <c r="AH16" s="15">
        <v>0.4</v>
      </c>
      <c r="AI16" s="15">
        <v>10</v>
      </c>
      <c r="AJ16" s="15">
        <v>0</v>
      </c>
      <c r="AK16" s="15">
        <v>0</v>
      </c>
      <c r="AL16" s="15">
        <v>0</v>
      </c>
      <c r="AM16" s="15">
        <v>19</v>
      </c>
      <c r="AN16" s="15">
        <v>18</v>
      </c>
      <c r="AO16" s="15">
        <v>3</v>
      </c>
      <c r="AP16" s="15">
        <v>11</v>
      </c>
      <c r="AQ16" s="15">
        <v>3</v>
      </c>
      <c r="AR16" s="15">
        <v>9</v>
      </c>
      <c r="AS16" s="15">
        <v>17</v>
      </c>
      <c r="AT16" s="15">
        <v>10</v>
      </c>
      <c r="AU16" s="15">
        <v>78</v>
      </c>
      <c r="AV16" s="15">
        <v>7</v>
      </c>
      <c r="AW16" s="15">
        <v>14</v>
      </c>
      <c r="AX16" s="15">
        <v>42</v>
      </c>
      <c r="AY16" s="15">
        <v>0</v>
      </c>
      <c r="AZ16" s="15">
        <v>13</v>
      </c>
      <c r="BA16" s="15">
        <v>16</v>
      </c>
      <c r="BB16" s="15">
        <v>6</v>
      </c>
      <c r="BC16" s="15">
        <v>5</v>
      </c>
      <c r="BD16" s="15">
        <v>0</v>
      </c>
      <c r="BE16" s="15">
        <v>0</v>
      </c>
      <c r="BF16" s="15">
        <v>0</v>
      </c>
      <c r="BG16" s="15">
        <v>0</v>
      </c>
      <c r="BH16" s="15">
        <v>0</v>
      </c>
      <c r="BI16" s="15">
        <v>0</v>
      </c>
      <c r="BJ16" s="15">
        <v>0</v>
      </c>
      <c r="BK16" s="15">
        <v>0</v>
      </c>
      <c r="BL16" s="15">
        <v>0</v>
      </c>
      <c r="BM16" s="15">
        <v>0</v>
      </c>
      <c r="BN16" s="15">
        <v>0</v>
      </c>
      <c r="BO16" s="15">
        <v>0</v>
      </c>
      <c r="BP16" s="15">
        <v>0</v>
      </c>
      <c r="BQ16" s="15">
        <v>0</v>
      </c>
      <c r="BR16" s="15">
        <v>0</v>
      </c>
      <c r="BS16" s="15">
        <v>0</v>
      </c>
      <c r="BT16" s="15">
        <v>0</v>
      </c>
      <c r="BU16" s="15">
        <v>0</v>
      </c>
      <c r="BV16" s="15">
        <v>0</v>
      </c>
      <c r="BW16" s="15">
        <v>0</v>
      </c>
      <c r="BX16" s="15">
        <v>0</v>
      </c>
      <c r="BY16" s="15">
        <v>0</v>
      </c>
      <c r="BZ16" s="15">
        <v>0</v>
      </c>
      <c r="CA16" s="15">
        <v>0</v>
      </c>
      <c r="CB16" s="15">
        <v>86.3</v>
      </c>
      <c r="CD16" s="15">
        <v>5</v>
      </c>
      <c r="CF16" s="15">
        <v>0</v>
      </c>
      <c r="CG16" s="15">
        <v>0</v>
      </c>
      <c r="CH16" s="15">
        <v>0</v>
      </c>
      <c r="CI16" s="15">
        <v>0</v>
      </c>
      <c r="CJ16" s="15">
        <v>0</v>
      </c>
      <c r="CK16" s="15">
        <v>0</v>
      </c>
      <c r="CL16" s="15">
        <v>0</v>
      </c>
      <c r="CM16" s="15">
        <v>0</v>
      </c>
      <c r="CN16" s="15">
        <v>0</v>
      </c>
      <c r="CO16" s="15">
        <v>0</v>
      </c>
      <c r="CP16" s="15">
        <v>0</v>
      </c>
    </row>
    <row r="17" spans="1:94" s="18" customFormat="1" ht="14.25" x14ac:dyDescent="0.2">
      <c r="B17" s="19" t="s">
        <v>92</v>
      </c>
      <c r="C17" s="20"/>
      <c r="D17" s="20">
        <v>21.47</v>
      </c>
      <c r="E17" s="20">
        <v>12.39</v>
      </c>
      <c r="F17" s="20">
        <v>17.88</v>
      </c>
      <c r="G17" s="20">
        <v>4.2300000000000004</v>
      </c>
      <c r="H17" s="20">
        <v>75.650000000000006</v>
      </c>
      <c r="I17" s="20">
        <v>540.74</v>
      </c>
      <c r="J17" s="18">
        <v>9.58</v>
      </c>
      <c r="K17" s="18">
        <v>2.27</v>
      </c>
      <c r="L17" s="18">
        <v>0</v>
      </c>
      <c r="M17" s="18">
        <v>0</v>
      </c>
      <c r="N17" s="18">
        <v>20.66</v>
      </c>
      <c r="O17" s="18">
        <v>48.14</v>
      </c>
      <c r="P17" s="18">
        <v>6.85</v>
      </c>
      <c r="Q17" s="18">
        <v>0</v>
      </c>
      <c r="R17" s="18">
        <v>0</v>
      </c>
      <c r="S17" s="18">
        <v>1.47</v>
      </c>
      <c r="T17" s="18">
        <v>5.04</v>
      </c>
      <c r="U17" s="18">
        <v>744.2</v>
      </c>
      <c r="V17" s="18">
        <v>751.86</v>
      </c>
      <c r="W17" s="18">
        <v>111.61</v>
      </c>
      <c r="X17" s="18">
        <v>54.89</v>
      </c>
      <c r="Y17" s="18">
        <v>339.11</v>
      </c>
      <c r="Z17" s="18">
        <v>8.82</v>
      </c>
      <c r="AA17" s="18">
        <v>5163.8100000000004</v>
      </c>
      <c r="AB17" s="18">
        <v>609.64</v>
      </c>
      <c r="AC17" s="18">
        <v>5295.51</v>
      </c>
      <c r="AD17" s="18">
        <v>3.3</v>
      </c>
      <c r="AE17" s="18">
        <v>0.3</v>
      </c>
      <c r="AF17" s="18">
        <v>1.22</v>
      </c>
      <c r="AG17" s="18">
        <v>5.48</v>
      </c>
      <c r="AH17" s="18">
        <v>10.84</v>
      </c>
      <c r="AI17" s="18">
        <v>19.88</v>
      </c>
      <c r="AJ17" s="18">
        <v>0</v>
      </c>
      <c r="AK17" s="18">
        <v>73.58</v>
      </c>
      <c r="AL17" s="18">
        <v>72.61</v>
      </c>
      <c r="AM17" s="18">
        <v>756.68</v>
      </c>
      <c r="AN17" s="18">
        <v>370.56</v>
      </c>
      <c r="AO17" s="18">
        <v>159.88999999999999</v>
      </c>
      <c r="AP17" s="18">
        <v>331.44</v>
      </c>
      <c r="AQ17" s="18">
        <v>117.3</v>
      </c>
      <c r="AR17" s="18">
        <v>502.52</v>
      </c>
      <c r="AS17" s="18">
        <v>318.77</v>
      </c>
      <c r="AT17" s="18">
        <v>379.61</v>
      </c>
      <c r="AU17" s="18">
        <v>575.32000000000005</v>
      </c>
      <c r="AV17" s="18">
        <v>171.5</v>
      </c>
      <c r="AW17" s="18">
        <v>329.1</v>
      </c>
      <c r="AX17" s="18">
        <v>2386.39</v>
      </c>
      <c r="AY17" s="18">
        <v>0</v>
      </c>
      <c r="AZ17" s="18">
        <v>754.25</v>
      </c>
      <c r="BA17" s="18">
        <v>409.83</v>
      </c>
      <c r="BB17" s="18">
        <v>315.66000000000003</v>
      </c>
      <c r="BC17" s="18">
        <v>182.66</v>
      </c>
      <c r="BD17" s="18">
        <v>0.37</v>
      </c>
      <c r="BE17" s="18">
        <v>0.17</v>
      </c>
      <c r="BF17" s="18">
        <v>0.09</v>
      </c>
      <c r="BG17" s="18">
        <v>0.21</v>
      </c>
      <c r="BH17" s="18">
        <v>0.24</v>
      </c>
      <c r="BI17" s="18">
        <v>1.1100000000000001</v>
      </c>
      <c r="BJ17" s="18">
        <v>0</v>
      </c>
      <c r="BK17" s="18">
        <v>3.37</v>
      </c>
      <c r="BL17" s="18">
        <v>0</v>
      </c>
      <c r="BM17" s="18">
        <v>1.07</v>
      </c>
      <c r="BN17" s="18">
        <v>0.01</v>
      </c>
      <c r="BO17" s="18">
        <v>0.02</v>
      </c>
      <c r="BP17" s="18">
        <v>0</v>
      </c>
      <c r="BQ17" s="18">
        <v>0.21</v>
      </c>
      <c r="BR17" s="18">
        <v>0.33</v>
      </c>
      <c r="BS17" s="18">
        <v>3.21</v>
      </c>
      <c r="BT17" s="18">
        <v>0</v>
      </c>
      <c r="BU17" s="18">
        <v>0</v>
      </c>
      <c r="BV17" s="18">
        <v>2.12</v>
      </c>
      <c r="BW17" s="18">
        <v>0.04</v>
      </c>
      <c r="BX17" s="18">
        <v>0</v>
      </c>
      <c r="BY17" s="18">
        <v>0</v>
      </c>
      <c r="BZ17" s="18">
        <v>0</v>
      </c>
      <c r="CA17" s="18">
        <v>0</v>
      </c>
      <c r="CB17" s="18">
        <v>437.34</v>
      </c>
      <c r="CC17" s="18">
        <f>$I$17/$I$18*100</f>
        <v>100</v>
      </c>
      <c r="CD17" s="18">
        <v>5265.42</v>
      </c>
      <c r="CF17" s="18">
        <v>0</v>
      </c>
      <c r="CG17" s="18">
        <v>0</v>
      </c>
      <c r="CH17" s="18">
        <v>0</v>
      </c>
      <c r="CI17" s="18">
        <v>0</v>
      </c>
      <c r="CJ17" s="18">
        <v>0</v>
      </c>
      <c r="CK17" s="18">
        <v>0</v>
      </c>
      <c r="CL17" s="18">
        <v>0</v>
      </c>
      <c r="CM17" s="18">
        <v>0</v>
      </c>
      <c r="CN17" s="18">
        <v>0</v>
      </c>
      <c r="CO17" s="18">
        <v>4.3899999999999997</v>
      </c>
      <c r="CP17" s="18">
        <v>1.1299999999999999</v>
      </c>
    </row>
    <row r="18" spans="1:94" s="18" customFormat="1" ht="14.25" x14ac:dyDescent="0.2">
      <c r="B18" s="19" t="s">
        <v>93</v>
      </c>
      <c r="C18" s="20"/>
      <c r="D18" s="20">
        <v>21.47</v>
      </c>
      <c r="E18" s="20">
        <v>12.39</v>
      </c>
      <c r="F18" s="20">
        <v>17.88</v>
      </c>
      <c r="G18" s="20">
        <v>4.2300000000000004</v>
      </c>
      <c r="H18" s="20">
        <v>75.650000000000006</v>
      </c>
      <c r="I18" s="20">
        <v>540.74</v>
      </c>
      <c r="J18" s="18">
        <v>9.58</v>
      </c>
      <c r="K18" s="18">
        <v>2.27</v>
      </c>
      <c r="L18" s="18">
        <v>0</v>
      </c>
      <c r="M18" s="18">
        <v>0</v>
      </c>
      <c r="N18" s="18">
        <v>20.66</v>
      </c>
      <c r="O18" s="18">
        <v>48.14</v>
      </c>
      <c r="P18" s="18">
        <v>6.85</v>
      </c>
      <c r="Q18" s="18">
        <v>0</v>
      </c>
      <c r="R18" s="18">
        <v>0</v>
      </c>
      <c r="S18" s="18">
        <v>1.47</v>
      </c>
      <c r="T18" s="18">
        <v>5.04</v>
      </c>
      <c r="U18" s="18">
        <v>744.2</v>
      </c>
      <c r="V18" s="18">
        <v>751.86</v>
      </c>
      <c r="W18" s="18">
        <v>111.61</v>
      </c>
      <c r="X18" s="18">
        <v>54.89</v>
      </c>
      <c r="Y18" s="18">
        <v>339.11</v>
      </c>
      <c r="Z18" s="18">
        <v>8.82</v>
      </c>
      <c r="AA18" s="18">
        <v>5163.8100000000004</v>
      </c>
      <c r="AB18" s="18">
        <v>609.64</v>
      </c>
      <c r="AC18" s="18">
        <v>5295.51</v>
      </c>
      <c r="AD18" s="18">
        <v>3.3</v>
      </c>
      <c r="AE18" s="18">
        <v>0.3</v>
      </c>
      <c r="AF18" s="18">
        <v>1.22</v>
      </c>
      <c r="AG18" s="18">
        <v>5.48</v>
      </c>
      <c r="AH18" s="18">
        <v>10.84</v>
      </c>
      <c r="AI18" s="18">
        <v>19.88</v>
      </c>
      <c r="AJ18" s="18">
        <v>0</v>
      </c>
      <c r="AK18" s="18">
        <v>73.58</v>
      </c>
      <c r="AL18" s="18">
        <v>72.61</v>
      </c>
      <c r="AM18" s="18">
        <v>756.68</v>
      </c>
      <c r="AN18" s="18">
        <v>370.56</v>
      </c>
      <c r="AO18" s="18">
        <v>159.88999999999999</v>
      </c>
      <c r="AP18" s="18">
        <v>331.44</v>
      </c>
      <c r="AQ18" s="18">
        <v>117.3</v>
      </c>
      <c r="AR18" s="18">
        <v>502.52</v>
      </c>
      <c r="AS18" s="18">
        <v>318.77</v>
      </c>
      <c r="AT18" s="18">
        <v>379.61</v>
      </c>
      <c r="AU18" s="18">
        <v>575.32000000000005</v>
      </c>
      <c r="AV18" s="18">
        <v>171.5</v>
      </c>
      <c r="AW18" s="18">
        <v>329.1</v>
      </c>
      <c r="AX18" s="18">
        <v>2386.39</v>
      </c>
      <c r="AY18" s="18">
        <v>0</v>
      </c>
      <c r="AZ18" s="18">
        <v>754.25</v>
      </c>
      <c r="BA18" s="18">
        <v>409.83</v>
      </c>
      <c r="BB18" s="18">
        <v>315.66000000000003</v>
      </c>
      <c r="BC18" s="18">
        <v>182.66</v>
      </c>
      <c r="BD18" s="18">
        <v>0.37</v>
      </c>
      <c r="BE18" s="18">
        <v>0.17</v>
      </c>
      <c r="BF18" s="18">
        <v>0.09</v>
      </c>
      <c r="BG18" s="18">
        <v>0.21</v>
      </c>
      <c r="BH18" s="18">
        <v>0.24</v>
      </c>
      <c r="BI18" s="18">
        <v>1.1100000000000001</v>
      </c>
      <c r="BJ18" s="18">
        <v>0</v>
      </c>
      <c r="BK18" s="18">
        <v>3.37</v>
      </c>
      <c r="BL18" s="18">
        <v>0</v>
      </c>
      <c r="BM18" s="18">
        <v>1.07</v>
      </c>
      <c r="BN18" s="18">
        <v>0.01</v>
      </c>
      <c r="BO18" s="18">
        <v>0.02</v>
      </c>
      <c r="BP18" s="18">
        <v>0</v>
      </c>
      <c r="BQ18" s="18">
        <v>0.21</v>
      </c>
      <c r="BR18" s="18">
        <v>0.33</v>
      </c>
      <c r="BS18" s="18">
        <v>3.21</v>
      </c>
      <c r="BT18" s="18">
        <v>0</v>
      </c>
      <c r="BU18" s="18">
        <v>0</v>
      </c>
      <c r="BV18" s="18">
        <v>2.12</v>
      </c>
      <c r="BW18" s="18">
        <v>0.04</v>
      </c>
      <c r="BX18" s="18">
        <v>0</v>
      </c>
      <c r="BY18" s="18">
        <v>0</v>
      </c>
      <c r="BZ18" s="18">
        <v>0</v>
      </c>
      <c r="CA18" s="18">
        <v>0</v>
      </c>
      <c r="CB18" s="18">
        <v>437.34</v>
      </c>
      <c r="CD18" s="18">
        <v>5265.42</v>
      </c>
      <c r="CF18" s="18">
        <v>0</v>
      </c>
      <c r="CG18" s="18">
        <v>0</v>
      </c>
      <c r="CH18" s="18">
        <v>0</v>
      </c>
      <c r="CI18" s="18">
        <v>0</v>
      </c>
      <c r="CJ18" s="18">
        <v>0</v>
      </c>
      <c r="CK18" s="18">
        <v>0</v>
      </c>
      <c r="CL18" s="18">
        <v>0</v>
      </c>
      <c r="CM18" s="18">
        <v>0</v>
      </c>
      <c r="CN18" s="18">
        <v>0</v>
      </c>
      <c r="CO18" s="18">
        <v>4.3899999999999997</v>
      </c>
      <c r="CP18" s="18">
        <v>1.1299999999999999</v>
      </c>
    </row>
    <row r="19" spans="1:94" x14ac:dyDescent="0.25">
      <c r="B19" s="21" t="s">
        <v>94</v>
      </c>
    </row>
    <row r="20" spans="1:94" x14ac:dyDescent="0.25">
      <c r="B20" s="21" t="s">
        <v>83</v>
      </c>
    </row>
    <row r="21" spans="1:94" s="22" customFormat="1" ht="31.5" x14ac:dyDescent="0.25">
      <c r="A21" s="22" t="str">
        <f>"11/4"</f>
        <v>11/4</v>
      </c>
      <c r="B21" s="23" t="s">
        <v>95</v>
      </c>
      <c r="C21" s="22" t="str">
        <f>"200"</f>
        <v>200</v>
      </c>
      <c r="D21" s="22">
        <v>6.54</v>
      </c>
      <c r="E21" s="22">
        <v>2.36</v>
      </c>
      <c r="F21" s="22">
        <v>6.6</v>
      </c>
      <c r="G21" s="22">
        <v>1.32</v>
      </c>
      <c r="H21" s="22">
        <v>32.56</v>
      </c>
      <c r="I21" s="22">
        <v>214.26166599999999</v>
      </c>
      <c r="J21" s="22">
        <v>4.08</v>
      </c>
      <c r="K21" s="22">
        <v>0.11</v>
      </c>
      <c r="L21" s="22">
        <v>0</v>
      </c>
      <c r="M21" s="22">
        <v>0</v>
      </c>
      <c r="N21" s="22">
        <v>7.73</v>
      </c>
      <c r="O21" s="22">
        <v>23.51</v>
      </c>
      <c r="P21" s="22">
        <v>1.31</v>
      </c>
      <c r="Q21" s="22">
        <v>0</v>
      </c>
      <c r="R21" s="22">
        <v>0</v>
      </c>
      <c r="S21" s="22">
        <v>0.08</v>
      </c>
      <c r="T21" s="22">
        <v>2.0699999999999998</v>
      </c>
      <c r="U21" s="22">
        <v>431.89</v>
      </c>
      <c r="V21" s="22">
        <v>178.56</v>
      </c>
      <c r="W21" s="22">
        <v>98.38</v>
      </c>
      <c r="X21" s="22">
        <v>38.82</v>
      </c>
      <c r="Y21" s="22">
        <v>145.68</v>
      </c>
      <c r="Z21" s="22">
        <v>1.05</v>
      </c>
      <c r="AA21" s="22">
        <v>21.6</v>
      </c>
      <c r="AB21" s="22">
        <v>24.8</v>
      </c>
      <c r="AC21" s="22">
        <v>41.3</v>
      </c>
      <c r="AD21" s="22">
        <v>0.17</v>
      </c>
      <c r="AE21" s="22">
        <v>0.14000000000000001</v>
      </c>
      <c r="AF21" s="22">
        <v>0.11</v>
      </c>
      <c r="AG21" s="22">
        <v>0.57999999999999996</v>
      </c>
      <c r="AH21" s="22">
        <v>2.4900000000000002</v>
      </c>
      <c r="AI21" s="22">
        <v>0.42</v>
      </c>
      <c r="AJ21" s="22">
        <v>0</v>
      </c>
      <c r="AK21" s="22">
        <v>124.55</v>
      </c>
      <c r="AL21" s="22">
        <v>123</v>
      </c>
      <c r="AM21" s="22">
        <v>787.91</v>
      </c>
      <c r="AN21" s="22">
        <v>277.35000000000002</v>
      </c>
      <c r="AO21" s="22">
        <v>167.74</v>
      </c>
      <c r="AP21" s="22">
        <v>250.37</v>
      </c>
      <c r="AQ21" s="22">
        <v>102.04</v>
      </c>
      <c r="AR21" s="22">
        <v>329.85</v>
      </c>
      <c r="AS21" s="22">
        <v>405.89</v>
      </c>
      <c r="AT21" s="22">
        <v>161.02000000000001</v>
      </c>
      <c r="AU21" s="22">
        <v>247.08</v>
      </c>
      <c r="AV21" s="22">
        <v>99.41</v>
      </c>
      <c r="AW21" s="22">
        <v>113.93</v>
      </c>
      <c r="AX21" s="22">
        <v>841.39</v>
      </c>
      <c r="AY21" s="22">
        <v>0</v>
      </c>
      <c r="AZ21" s="22">
        <v>306.82</v>
      </c>
      <c r="BA21" s="22">
        <v>265.74</v>
      </c>
      <c r="BB21" s="22">
        <v>294.5</v>
      </c>
      <c r="BC21" s="22">
        <v>87.7</v>
      </c>
      <c r="BD21" s="22">
        <v>0.12</v>
      </c>
      <c r="BE21" s="22">
        <v>0.05</v>
      </c>
      <c r="BF21" s="22">
        <v>0.03</v>
      </c>
      <c r="BG21" s="22">
        <v>7.0000000000000007E-2</v>
      </c>
      <c r="BH21" s="22">
        <v>0.08</v>
      </c>
      <c r="BI21" s="22">
        <v>0.35</v>
      </c>
      <c r="BJ21" s="22">
        <v>0</v>
      </c>
      <c r="BK21" s="22">
        <v>1.06</v>
      </c>
      <c r="BL21" s="22">
        <v>0</v>
      </c>
      <c r="BM21" s="22">
        <v>0.32</v>
      </c>
      <c r="BN21" s="22">
        <v>0.01</v>
      </c>
      <c r="BO21" s="22">
        <v>0</v>
      </c>
      <c r="BP21" s="22">
        <v>0</v>
      </c>
      <c r="BQ21" s="22">
        <v>7.0000000000000007E-2</v>
      </c>
      <c r="BR21" s="22">
        <v>0.11</v>
      </c>
      <c r="BS21" s="22">
        <v>0.98</v>
      </c>
      <c r="BT21" s="22">
        <v>0</v>
      </c>
      <c r="BU21" s="22">
        <v>0</v>
      </c>
      <c r="BV21" s="22">
        <v>0.78</v>
      </c>
      <c r="BW21" s="22">
        <v>0.01</v>
      </c>
      <c r="BX21" s="22">
        <v>0</v>
      </c>
      <c r="BY21" s="22">
        <v>0</v>
      </c>
      <c r="BZ21" s="22">
        <v>0</v>
      </c>
      <c r="CA21" s="22">
        <v>0</v>
      </c>
      <c r="CB21" s="22">
        <v>165.58</v>
      </c>
      <c r="CD21" s="22">
        <v>25.73</v>
      </c>
      <c r="CF21" s="22">
        <v>0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4</v>
      </c>
      <c r="CP21" s="22">
        <v>1</v>
      </c>
    </row>
    <row r="22" spans="1:94" s="22" customFormat="1" ht="31.5" x14ac:dyDescent="0.25">
      <c r="A22" s="22" t="str">
        <f>"13/5"</f>
        <v>13/5</v>
      </c>
      <c r="B22" s="23" t="s">
        <v>96</v>
      </c>
      <c r="C22" s="22" t="str">
        <f>"80"</f>
        <v>80</v>
      </c>
      <c r="D22" s="22">
        <v>10.63</v>
      </c>
      <c r="E22" s="22">
        <v>10.66</v>
      </c>
      <c r="F22" s="22">
        <v>9.1199999999999992</v>
      </c>
      <c r="G22" s="22">
        <v>1.65</v>
      </c>
      <c r="H22" s="22">
        <v>9.59</v>
      </c>
      <c r="I22" s="22">
        <v>163.1259312</v>
      </c>
      <c r="J22" s="22">
        <v>5.4</v>
      </c>
      <c r="K22" s="22">
        <v>1.1299999999999999</v>
      </c>
      <c r="L22" s="22">
        <v>0</v>
      </c>
      <c r="M22" s="22">
        <v>0</v>
      </c>
      <c r="N22" s="22">
        <v>6.55</v>
      </c>
      <c r="O22" s="22">
        <v>2.5299999999999998</v>
      </c>
      <c r="P22" s="22">
        <v>0.51</v>
      </c>
      <c r="Q22" s="22">
        <v>0</v>
      </c>
      <c r="R22" s="22">
        <v>0</v>
      </c>
      <c r="S22" s="22">
        <v>0.75</v>
      </c>
      <c r="T22" s="22">
        <v>1.29</v>
      </c>
      <c r="U22" s="22">
        <v>188.78</v>
      </c>
      <c r="V22" s="22">
        <v>102.35</v>
      </c>
      <c r="W22" s="22">
        <v>94.49</v>
      </c>
      <c r="X22" s="22">
        <v>18.73</v>
      </c>
      <c r="Y22" s="22">
        <v>129</v>
      </c>
      <c r="Z22" s="22">
        <v>0.44</v>
      </c>
      <c r="AA22" s="22">
        <v>33.380000000000003</v>
      </c>
      <c r="AB22" s="22">
        <v>1527.23</v>
      </c>
      <c r="AC22" s="22">
        <v>429.02</v>
      </c>
      <c r="AD22" s="22">
        <v>1.02</v>
      </c>
      <c r="AE22" s="22">
        <v>0.03</v>
      </c>
      <c r="AF22" s="22">
        <v>0.15</v>
      </c>
      <c r="AG22" s="22">
        <v>0.35</v>
      </c>
      <c r="AH22" s="22">
        <v>2.67</v>
      </c>
      <c r="AI22" s="22">
        <v>0.26</v>
      </c>
      <c r="AJ22" s="22">
        <v>0</v>
      </c>
      <c r="AK22" s="22">
        <v>6.48</v>
      </c>
      <c r="AL22" s="22">
        <v>6.38</v>
      </c>
      <c r="AM22" s="22">
        <v>83.66</v>
      </c>
      <c r="AN22" s="22">
        <v>53.4</v>
      </c>
      <c r="AO22" s="22">
        <v>23.09</v>
      </c>
      <c r="AP22" s="22">
        <v>42.4</v>
      </c>
      <c r="AQ22" s="22">
        <v>15.06</v>
      </c>
      <c r="AR22" s="22">
        <v>52.25</v>
      </c>
      <c r="AS22" s="22">
        <v>43.63</v>
      </c>
      <c r="AT22" s="22">
        <v>51.9</v>
      </c>
      <c r="AU22" s="22">
        <v>76.28</v>
      </c>
      <c r="AV22" s="22">
        <v>22.68</v>
      </c>
      <c r="AW22" s="22">
        <v>32.06</v>
      </c>
      <c r="AX22" s="22">
        <v>218.82</v>
      </c>
      <c r="AY22" s="22">
        <v>0.42</v>
      </c>
      <c r="AZ22" s="22">
        <v>57.91</v>
      </c>
      <c r="BA22" s="22">
        <v>55.47</v>
      </c>
      <c r="BB22" s="22">
        <v>35.78</v>
      </c>
      <c r="BC22" s="22">
        <v>20.84</v>
      </c>
      <c r="BD22" s="22">
        <v>0.09</v>
      </c>
      <c r="BE22" s="22">
        <v>0.04</v>
      </c>
      <c r="BF22" s="22">
        <v>0.02</v>
      </c>
      <c r="BG22" s="22">
        <v>0.05</v>
      </c>
      <c r="BH22" s="22">
        <v>0.06</v>
      </c>
      <c r="BI22" s="22">
        <v>0.28000000000000003</v>
      </c>
      <c r="BJ22" s="22">
        <v>0</v>
      </c>
      <c r="BK22" s="22">
        <v>0.87</v>
      </c>
      <c r="BL22" s="22">
        <v>0</v>
      </c>
      <c r="BM22" s="22">
        <v>0.3</v>
      </c>
      <c r="BN22" s="22">
        <v>0</v>
      </c>
      <c r="BO22" s="22">
        <v>0.01</v>
      </c>
      <c r="BP22" s="22">
        <v>0</v>
      </c>
      <c r="BQ22" s="22">
        <v>0.05</v>
      </c>
      <c r="BR22" s="22">
        <v>0.08</v>
      </c>
      <c r="BS22" s="22">
        <v>0.97</v>
      </c>
      <c r="BT22" s="22">
        <v>0</v>
      </c>
      <c r="BU22" s="22">
        <v>0</v>
      </c>
      <c r="BV22" s="22">
        <v>0.98</v>
      </c>
      <c r="BW22" s="22">
        <v>0</v>
      </c>
      <c r="BX22" s="22">
        <v>0</v>
      </c>
      <c r="BY22" s="22">
        <v>0</v>
      </c>
      <c r="BZ22" s="22">
        <v>0</v>
      </c>
      <c r="CA22" s="22">
        <v>0</v>
      </c>
      <c r="CB22" s="22">
        <v>70.38</v>
      </c>
      <c r="CD22" s="22">
        <v>287.92</v>
      </c>
      <c r="CF22" s="22">
        <v>0</v>
      </c>
      <c r="CG22" s="22">
        <v>0</v>
      </c>
      <c r="CH22" s="22">
        <v>0</v>
      </c>
      <c r="CI22" s="22">
        <v>0</v>
      </c>
      <c r="CJ22" s="22">
        <v>0</v>
      </c>
      <c r="CK22" s="22">
        <v>0</v>
      </c>
      <c r="CL22" s="22">
        <v>0</v>
      </c>
      <c r="CM22" s="22">
        <v>0</v>
      </c>
      <c r="CN22" s="22">
        <v>0</v>
      </c>
      <c r="CO22" s="22">
        <v>4</v>
      </c>
      <c r="CP22" s="22">
        <v>0.4</v>
      </c>
    </row>
    <row r="23" spans="1:94" s="22" customFormat="1" x14ac:dyDescent="0.25">
      <c r="A23" s="22" t="str">
        <f>"-"</f>
        <v>-</v>
      </c>
      <c r="B23" s="23" t="s">
        <v>97</v>
      </c>
      <c r="C23" s="22" t="str">
        <f>"10"</f>
        <v>10</v>
      </c>
      <c r="D23" s="22">
        <v>0.72</v>
      </c>
      <c r="E23" s="22">
        <v>0.72</v>
      </c>
      <c r="F23" s="22">
        <v>0.85</v>
      </c>
      <c r="G23" s="22">
        <v>0</v>
      </c>
      <c r="H23" s="22">
        <v>5.55</v>
      </c>
      <c r="I23" s="22">
        <v>31.74</v>
      </c>
      <c r="J23" s="22">
        <v>0.52</v>
      </c>
      <c r="K23" s="22">
        <v>0</v>
      </c>
      <c r="L23" s="22">
        <v>0.52</v>
      </c>
      <c r="M23" s="22">
        <v>0</v>
      </c>
      <c r="N23" s="22">
        <v>5.55</v>
      </c>
      <c r="O23" s="22">
        <v>0</v>
      </c>
      <c r="P23" s="22">
        <v>0</v>
      </c>
      <c r="Q23" s="22">
        <v>0</v>
      </c>
      <c r="R23" s="22">
        <v>0</v>
      </c>
      <c r="S23" s="22">
        <v>0.04</v>
      </c>
      <c r="T23" s="22">
        <v>0.18</v>
      </c>
      <c r="U23" s="22">
        <v>13</v>
      </c>
      <c r="V23" s="22">
        <v>36.5</v>
      </c>
      <c r="W23" s="22">
        <v>30.7</v>
      </c>
      <c r="X23" s="22">
        <v>3.4</v>
      </c>
      <c r="Y23" s="22">
        <v>21.9</v>
      </c>
      <c r="Z23" s="22">
        <v>0.02</v>
      </c>
      <c r="AA23" s="22">
        <v>4.2</v>
      </c>
      <c r="AB23" s="22">
        <v>3</v>
      </c>
      <c r="AC23" s="22">
        <v>4.7</v>
      </c>
      <c r="AD23" s="22">
        <v>0.02</v>
      </c>
      <c r="AE23" s="22">
        <v>0.01</v>
      </c>
      <c r="AF23" s="22">
        <v>0.04</v>
      </c>
      <c r="AG23" s="22">
        <v>0.02</v>
      </c>
      <c r="AH23" s="22">
        <v>0.18</v>
      </c>
      <c r="AI23" s="22">
        <v>0.1</v>
      </c>
      <c r="AJ23" s="22">
        <v>0</v>
      </c>
      <c r="AK23" s="22">
        <v>45.3</v>
      </c>
      <c r="AL23" s="22">
        <v>41.8</v>
      </c>
      <c r="AM23" s="22">
        <v>53.8</v>
      </c>
      <c r="AN23" s="22">
        <v>54</v>
      </c>
      <c r="AO23" s="22">
        <v>16.5</v>
      </c>
      <c r="AP23" s="22">
        <v>30.4</v>
      </c>
      <c r="AQ23" s="22">
        <v>9.5</v>
      </c>
      <c r="AR23" s="22">
        <v>32</v>
      </c>
      <c r="AS23" s="22">
        <v>23.6</v>
      </c>
      <c r="AT23" s="22">
        <v>24</v>
      </c>
      <c r="AU23" s="22">
        <v>53</v>
      </c>
      <c r="AV23" s="22">
        <v>17</v>
      </c>
      <c r="AW23" s="22">
        <v>14</v>
      </c>
      <c r="AX23" s="22">
        <v>159.1</v>
      </c>
      <c r="AY23" s="22">
        <v>0</v>
      </c>
      <c r="AZ23" s="22">
        <v>78</v>
      </c>
      <c r="BA23" s="22">
        <v>41.8</v>
      </c>
      <c r="BB23" s="22">
        <v>33.799999999999997</v>
      </c>
      <c r="BC23" s="22">
        <v>6.9</v>
      </c>
      <c r="BD23" s="22">
        <v>0</v>
      </c>
      <c r="BE23" s="22">
        <v>0</v>
      </c>
      <c r="BF23" s="22">
        <v>0</v>
      </c>
      <c r="BG23" s="22">
        <v>0</v>
      </c>
      <c r="BH23" s="22">
        <v>0</v>
      </c>
      <c r="BI23" s="22">
        <v>0</v>
      </c>
      <c r="BJ23" s="22">
        <v>0</v>
      </c>
      <c r="BK23" s="22">
        <v>0</v>
      </c>
      <c r="BL23" s="22">
        <v>0</v>
      </c>
      <c r="BM23" s="22">
        <v>0</v>
      </c>
      <c r="BN23" s="22">
        <v>0</v>
      </c>
      <c r="BO23" s="22">
        <v>0</v>
      </c>
      <c r="BP23" s="22">
        <v>0</v>
      </c>
      <c r="BQ23" s="22">
        <v>0</v>
      </c>
      <c r="BR23" s="22">
        <v>0</v>
      </c>
      <c r="BS23" s="22">
        <v>0.25</v>
      </c>
      <c r="BT23" s="22">
        <v>0</v>
      </c>
      <c r="BU23" s="22">
        <v>0</v>
      </c>
      <c r="BV23" s="22">
        <v>0.02</v>
      </c>
      <c r="BW23" s="22">
        <v>0.01</v>
      </c>
      <c r="BX23" s="22">
        <v>0.01</v>
      </c>
      <c r="BY23" s="22">
        <v>0</v>
      </c>
      <c r="BZ23" s="22">
        <v>0</v>
      </c>
      <c r="CA23" s="22">
        <v>0</v>
      </c>
      <c r="CB23" s="22">
        <v>2.66</v>
      </c>
      <c r="CD23" s="22">
        <v>4.7</v>
      </c>
      <c r="CF23" s="22">
        <v>0</v>
      </c>
      <c r="CG23" s="22">
        <v>0</v>
      </c>
      <c r="CH23" s="22">
        <v>0</v>
      </c>
      <c r="CI23" s="22">
        <v>0</v>
      </c>
      <c r="CJ23" s="22">
        <v>0</v>
      </c>
      <c r="CK23" s="22">
        <v>0</v>
      </c>
      <c r="CL23" s="22">
        <v>0</v>
      </c>
      <c r="CM23" s="22">
        <v>0</v>
      </c>
      <c r="CN23" s="22">
        <v>0</v>
      </c>
      <c r="CO23" s="22">
        <v>0</v>
      </c>
      <c r="CP23" s="22">
        <v>0</v>
      </c>
    </row>
    <row r="24" spans="1:94" s="22" customFormat="1" x14ac:dyDescent="0.25">
      <c r="A24" s="22" t="str">
        <f>"-"</f>
        <v>-</v>
      </c>
      <c r="B24" s="23" t="s">
        <v>88</v>
      </c>
      <c r="C24" s="22" t="str">
        <f>"30"</f>
        <v>30</v>
      </c>
      <c r="D24" s="22">
        <v>1.98</v>
      </c>
      <c r="E24" s="22">
        <v>0</v>
      </c>
      <c r="F24" s="22">
        <v>0.2</v>
      </c>
      <c r="G24" s="22">
        <v>0.2</v>
      </c>
      <c r="H24" s="22">
        <v>14.07</v>
      </c>
      <c r="I24" s="22">
        <v>67.170299999999997</v>
      </c>
      <c r="J24" s="22">
        <v>0</v>
      </c>
      <c r="K24" s="22">
        <v>0</v>
      </c>
      <c r="L24" s="22">
        <v>0</v>
      </c>
      <c r="M24" s="22">
        <v>0</v>
      </c>
      <c r="N24" s="22">
        <v>0.33</v>
      </c>
      <c r="O24" s="22">
        <v>13.68</v>
      </c>
      <c r="P24" s="22">
        <v>0.06</v>
      </c>
      <c r="Q24" s="22">
        <v>0</v>
      </c>
      <c r="R24" s="22">
        <v>0</v>
      </c>
      <c r="S24" s="22">
        <v>0</v>
      </c>
      <c r="T24" s="22">
        <v>0.54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152.69</v>
      </c>
      <c r="AN24" s="22">
        <v>50.63</v>
      </c>
      <c r="AO24" s="22">
        <v>30.02</v>
      </c>
      <c r="AP24" s="22">
        <v>60.03</v>
      </c>
      <c r="AQ24" s="22">
        <v>22.71</v>
      </c>
      <c r="AR24" s="22">
        <v>108.58</v>
      </c>
      <c r="AS24" s="22">
        <v>67.34</v>
      </c>
      <c r="AT24" s="22">
        <v>93.96</v>
      </c>
      <c r="AU24" s="22">
        <v>77.52</v>
      </c>
      <c r="AV24" s="22">
        <v>40.72</v>
      </c>
      <c r="AW24" s="22">
        <v>72.040000000000006</v>
      </c>
      <c r="AX24" s="22">
        <v>602.39</v>
      </c>
      <c r="AY24" s="22">
        <v>0</v>
      </c>
      <c r="AZ24" s="22">
        <v>196.27</v>
      </c>
      <c r="BA24" s="22">
        <v>85.35</v>
      </c>
      <c r="BB24" s="22">
        <v>56.64</v>
      </c>
      <c r="BC24" s="22">
        <v>44.89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0.02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0.02</v>
      </c>
      <c r="BT24" s="22">
        <v>0</v>
      </c>
      <c r="BU24" s="22">
        <v>0</v>
      </c>
      <c r="BV24" s="22">
        <v>0.08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11.73</v>
      </c>
      <c r="CD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</row>
    <row r="25" spans="1:94" s="22" customFormat="1" x14ac:dyDescent="0.25">
      <c r="A25" s="22" t="str">
        <f>"27/10"</f>
        <v>27/10</v>
      </c>
      <c r="B25" s="23" t="s">
        <v>98</v>
      </c>
      <c r="C25" s="22" t="str">
        <f>"180"</f>
        <v>180</v>
      </c>
      <c r="D25" s="22">
        <v>7.0000000000000007E-2</v>
      </c>
      <c r="E25" s="22">
        <v>0</v>
      </c>
      <c r="F25" s="22">
        <v>0.02</v>
      </c>
      <c r="G25" s="22">
        <v>0.02</v>
      </c>
      <c r="H25" s="22">
        <v>4.45</v>
      </c>
      <c r="I25" s="22">
        <v>17.297524800000001</v>
      </c>
      <c r="J25" s="22">
        <v>0</v>
      </c>
      <c r="K25" s="22">
        <v>0</v>
      </c>
      <c r="L25" s="22">
        <v>0</v>
      </c>
      <c r="M25" s="22">
        <v>0</v>
      </c>
      <c r="N25" s="22">
        <v>4.42</v>
      </c>
      <c r="O25" s="22">
        <v>0</v>
      </c>
      <c r="P25" s="22">
        <v>0.04</v>
      </c>
      <c r="Q25" s="22">
        <v>0</v>
      </c>
      <c r="R25" s="22">
        <v>0</v>
      </c>
      <c r="S25" s="22">
        <v>0</v>
      </c>
      <c r="T25" s="22">
        <v>0.02</v>
      </c>
      <c r="U25" s="22">
        <v>0.04</v>
      </c>
      <c r="V25" s="22">
        <v>0.13</v>
      </c>
      <c r="W25" s="22">
        <v>0.13</v>
      </c>
      <c r="X25" s="22">
        <v>0</v>
      </c>
      <c r="Y25" s="22">
        <v>0</v>
      </c>
      <c r="Z25" s="22">
        <v>0.01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0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2">
        <v>0</v>
      </c>
      <c r="BD25" s="22">
        <v>0</v>
      </c>
      <c r="BE25" s="22">
        <v>0</v>
      </c>
      <c r="BF25" s="22">
        <v>0</v>
      </c>
      <c r="BG25" s="22">
        <v>0</v>
      </c>
      <c r="BH25" s="22">
        <v>0</v>
      </c>
      <c r="BI25" s="22">
        <v>0</v>
      </c>
      <c r="BJ25" s="22">
        <v>0</v>
      </c>
      <c r="BK25" s="22">
        <v>0</v>
      </c>
      <c r="BL25" s="22">
        <v>0</v>
      </c>
      <c r="BM25" s="22">
        <v>0</v>
      </c>
      <c r="BN25" s="22">
        <v>0</v>
      </c>
      <c r="BO25" s="22">
        <v>0</v>
      </c>
      <c r="BP25" s="22">
        <v>0</v>
      </c>
      <c r="BQ25" s="22">
        <v>0</v>
      </c>
      <c r="BR25" s="22">
        <v>0</v>
      </c>
      <c r="BS25" s="22">
        <v>0</v>
      </c>
      <c r="BT25" s="22">
        <v>0</v>
      </c>
      <c r="BU25" s="22">
        <v>0</v>
      </c>
      <c r="BV25" s="22">
        <v>0</v>
      </c>
      <c r="BW25" s="22">
        <v>0</v>
      </c>
      <c r="BX25" s="22">
        <v>0</v>
      </c>
      <c r="BY25" s="22">
        <v>0</v>
      </c>
      <c r="BZ25" s="22">
        <v>0</v>
      </c>
      <c r="CA25" s="22">
        <v>0</v>
      </c>
      <c r="CB25" s="22">
        <v>180.04</v>
      </c>
      <c r="CD25" s="22">
        <v>0</v>
      </c>
      <c r="CF25" s="22">
        <v>0</v>
      </c>
      <c r="CG25" s="22">
        <v>0</v>
      </c>
      <c r="CH25" s="22">
        <v>0</v>
      </c>
      <c r="CI25" s="22">
        <v>0</v>
      </c>
      <c r="CJ25" s="22">
        <v>0</v>
      </c>
      <c r="CK25" s="22">
        <v>0</v>
      </c>
      <c r="CL25" s="22">
        <v>0</v>
      </c>
      <c r="CM25" s="22">
        <v>0</v>
      </c>
      <c r="CN25" s="22">
        <v>0</v>
      </c>
      <c r="CO25" s="22">
        <v>4.5</v>
      </c>
      <c r="CP25" s="22">
        <v>0</v>
      </c>
    </row>
    <row r="26" spans="1:94" s="24" customFormat="1" x14ac:dyDescent="0.25">
      <c r="A26" s="24" t="str">
        <f>""</f>
        <v/>
      </c>
      <c r="B26" s="25" t="s">
        <v>99</v>
      </c>
      <c r="C26" s="24" t="str">
        <f>"100"</f>
        <v>100</v>
      </c>
      <c r="D26" s="24">
        <v>0.03</v>
      </c>
      <c r="E26" s="24">
        <v>0</v>
      </c>
      <c r="F26" s="24">
        <v>0.02</v>
      </c>
      <c r="G26" s="24">
        <v>0</v>
      </c>
      <c r="H26" s="24">
        <v>0</v>
      </c>
      <c r="I26" s="24">
        <v>0.30369041000000002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  <c r="BD26" s="24">
        <v>0</v>
      </c>
      <c r="BE26" s="24">
        <v>0</v>
      </c>
      <c r="BF26" s="24">
        <v>0</v>
      </c>
      <c r="BG26" s="24">
        <v>0</v>
      </c>
      <c r="BH26" s="24">
        <v>0</v>
      </c>
      <c r="BI26" s="24">
        <v>0</v>
      </c>
      <c r="BJ26" s="24">
        <v>0</v>
      </c>
      <c r="BK26" s="24">
        <v>0</v>
      </c>
      <c r="BL26" s="24">
        <v>0</v>
      </c>
      <c r="BM26" s="24">
        <v>0</v>
      </c>
      <c r="BN26" s="24">
        <v>0</v>
      </c>
      <c r="BO26" s="24">
        <v>0</v>
      </c>
      <c r="BP26" s="24">
        <v>0</v>
      </c>
      <c r="BQ26" s="24">
        <v>0</v>
      </c>
      <c r="BR26" s="24">
        <v>0</v>
      </c>
      <c r="BS26" s="24">
        <v>0</v>
      </c>
      <c r="BT26" s="24">
        <v>0</v>
      </c>
      <c r="BU26" s="24">
        <v>0</v>
      </c>
      <c r="BV26" s="24">
        <v>0</v>
      </c>
      <c r="BW26" s="24">
        <v>0</v>
      </c>
      <c r="BX26" s="24">
        <v>0</v>
      </c>
      <c r="BY26" s="24">
        <v>0</v>
      </c>
      <c r="BZ26" s="24">
        <v>0</v>
      </c>
      <c r="CA26" s="24">
        <v>0</v>
      </c>
      <c r="CB26" s="24">
        <v>0</v>
      </c>
      <c r="CD26" s="24">
        <v>0</v>
      </c>
      <c r="CF26" s="24">
        <v>0</v>
      </c>
      <c r="CG26" s="24">
        <v>0</v>
      </c>
      <c r="CH26" s="24">
        <v>0</v>
      </c>
      <c r="CI26" s="24">
        <v>0</v>
      </c>
      <c r="CJ26" s="24">
        <v>0</v>
      </c>
      <c r="CK26" s="24">
        <v>0</v>
      </c>
      <c r="CL26" s="24">
        <v>0</v>
      </c>
      <c r="CM26" s="24">
        <v>0</v>
      </c>
      <c r="CN26" s="24">
        <v>0</v>
      </c>
      <c r="CO26" s="24">
        <v>0</v>
      </c>
      <c r="CP26" s="24">
        <v>0</v>
      </c>
    </row>
    <row r="27" spans="1:94" s="27" customFormat="1" x14ac:dyDescent="0.25">
      <c r="B27" s="28" t="s">
        <v>92</v>
      </c>
      <c r="D27" s="27">
        <v>19.97</v>
      </c>
      <c r="E27" s="27">
        <v>13.74</v>
      </c>
      <c r="F27" s="27">
        <v>16.809999999999999</v>
      </c>
      <c r="G27" s="27">
        <v>3.19</v>
      </c>
      <c r="H27" s="27">
        <v>66.22</v>
      </c>
      <c r="I27" s="27">
        <v>493.9</v>
      </c>
      <c r="J27" s="27">
        <v>10</v>
      </c>
      <c r="K27" s="27">
        <v>1.24</v>
      </c>
      <c r="L27" s="27">
        <v>0.52</v>
      </c>
      <c r="M27" s="27">
        <v>0</v>
      </c>
      <c r="N27" s="27">
        <v>24.58</v>
      </c>
      <c r="O27" s="27">
        <v>39.72</v>
      </c>
      <c r="P27" s="27">
        <v>1.92</v>
      </c>
      <c r="Q27" s="27">
        <v>0</v>
      </c>
      <c r="R27" s="27">
        <v>0</v>
      </c>
      <c r="S27" s="27">
        <v>0.87</v>
      </c>
      <c r="T27" s="27">
        <v>4.0999999999999996</v>
      </c>
      <c r="U27" s="27">
        <v>633.71</v>
      </c>
      <c r="V27" s="27">
        <v>317.54000000000002</v>
      </c>
      <c r="W27" s="27">
        <v>223.71</v>
      </c>
      <c r="X27" s="27">
        <v>60.95</v>
      </c>
      <c r="Y27" s="27">
        <v>296.58</v>
      </c>
      <c r="Z27" s="27">
        <v>1.53</v>
      </c>
      <c r="AA27" s="27">
        <v>59.18</v>
      </c>
      <c r="AB27" s="27">
        <v>1555.03</v>
      </c>
      <c r="AC27" s="27">
        <v>475.02</v>
      </c>
      <c r="AD27" s="27">
        <v>1.21</v>
      </c>
      <c r="AE27" s="27">
        <v>0.18</v>
      </c>
      <c r="AF27" s="27">
        <v>0.3</v>
      </c>
      <c r="AG27" s="27">
        <v>0.95</v>
      </c>
      <c r="AH27" s="27">
        <v>5.34</v>
      </c>
      <c r="AI27" s="27">
        <v>0.78</v>
      </c>
      <c r="AJ27" s="27">
        <v>0</v>
      </c>
      <c r="AK27" s="27">
        <v>176.33</v>
      </c>
      <c r="AL27" s="27">
        <v>171.18</v>
      </c>
      <c r="AM27" s="27">
        <v>1078.05</v>
      </c>
      <c r="AN27" s="27">
        <v>435.38</v>
      </c>
      <c r="AO27" s="27">
        <v>237.34</v>
      </c>
      <c r="AP27" s="27">
        <v>383.2</v>
      </c>
      <c r="AQ27" s="27">
        <v>149.31</v>
      </c>
      <c r="AR27" s="27">
        <v>522.66999999999996</v>
      </c>
      <c r="AS27" s="27">
        <v>540.46</v>
      </c>
      <c r="AT27" s="27">
        <v>330.89</v>
      </c>
      <c r="AU27" s="27">
        <v>453.88</v>
      </c>
      <c r="AV27" s="27">
        <v>179.8</v>
      </c>
      <c r="AW27" s="27">
        <v>232.02</v>
      </c>
      <c r="AX27" s="27">
        <v>1821.71</v>
      </c>
      <c r="AY27" s="27">
        <v>0.42</v>
      </c>
      <c r="AZ27" s="27">
        <v>638.99</v>
      </c>
      <c r="BA27" s="27">
        <v>448.35</v>
      </c>
      <c r="BB27" s="27">
        <v>420.72</v>
      </c>
      <c r="BC27" s="27">
        <v>160.34</v>
      </c>
      <c r="BD27" s="27">
        <v>0.21</v>
      </c>
      <c r="BE27" s="27">
        <v>0.1</v>
      </c>
      <c r="BF27" s="27">
        <v>0.05</v>
      </c>
      <c r="BG27" s="27">
        <v>0.12</v>
      </c>
      <c r="BH27" s="27">
        <v>0.14000000000000001</v>
      </c>
      <c r="BI27" s="27">
        <v>0.63</v>
      </c>
      <c r="BJ27" s="27">
        <v>0</v>
      </c>
      <c r="BK27" s="27">
        <v>1.95</v>
      </c>
      <c r="BL27" s="27">
        <v>0</v>
      </c>
      <c r="BM27" s="27">
        <v>0.62</v>
      </c>
      <c r="BN27" s="27">
        <v>0.01</v>
      </c>
      <c r="BO27" s="27">
        <v>0.01</v>
      </c>
      <c r="BP27" s="27">
        <v>0</v>
      </c>
      <c r="BQ27" s="27">
        <v>0.12</v>
      </c>
      <c r="BR27" s="27">
        <v>0.19</v>
      </c>
      <c r="BS27" s="27">
        <v>2.21</v>
      </c>
      <c r="BT27" s="27">
        <v>0</v>
      </c>
      <c r="BU27" s="27">
        <v>0</v>
      </c>
      <c r="BV27" s="27">
        <v>1.86</v>
      </c>
      <c r="BW27" s="27">
        <v>0.03</v>
      </c>
      <c r="BX27" s="27">
        <v>0.01</v>
      </c>
      <c r="BY27" s="27">
        <v>0</v>
      </c>
      <c r="BZ27" s="27">
        <v>0</v>
      </c>
      <c r="CA27" s="27">
        <v>0</v>
      </c>
      <c r="CB27" s="27">
        <v>430.38</v>
      </c>
      <c r="CC27" s="27">
        <f>$I$27/$I$28*100</f>
        <v>100</v>
      </c>
      <c r="CD27" s="27">
        <v>318.36</v>
      </c>
      <c r="CF27" s="27">
        <v>0</v>
      </c>
      <c r="CG27" s="27">
        <v>0</v>
      </c>
      <c r="CH27" s="27">
        <v>0</v>
      </c>
      <c r="CI27" s="27">
        <v>0</v>
      </c>
      <c r="CJ27" s="27">
        <v>0</v>
      </c>
      <c r="CK27" s="27">
        <v>0</v>
      </c>
      <c r="CL27" s="27">
        <v>0</v>
      </c>
      <c r="CM27" s="27">
        <v>0</v>
      </c>
      <c r="CN27" s="27">
        <v>0</v>
      </c>
      <c r="CO27" s="27">
        <v>12.5</v>
      </c>
      <c r="CP27" s="27">
        <v>1.4</v>
      </c>
    </row>
    <row r="28" spans="1:94" s="27" customFormat="1" x14ac:dyDescent="0.25">
      <c r="B28" s="28" t="s">
        <v>93</v>
      </c>
      <c r="D28" s="27">
        <v>19.97</v>
      </c>
      <c r="E28" s="27">
        <v>13.74</v>
      </c>
      <c r="F28" s="27">
        <v>16.809999999999999</v>
      </c>
      <c r="G28" s="27">
        <v>3.19</v>
      </c>
      <c r="H28" s="27">
        <v>66.22</v>
      </c>
      <c r="I28" s="27">
        <v>493.9</v>
      </c>
      <c r="J28" s="27">
        <v>10</v>
      </c>
      <c r="K28" s="27">
        <v>1.24</v>
      </c>
      <c r="L28" s="27">
        <v>0.52</v>
      </c>
      <c r="M28" s="27">
        <v>0</v>
      </c>
      <c r="N28" s="27">
        <v>24.58</v>
      </c>
      <c r="O28" s="27">
        <v>39.72</v>
      </c>
      <c r="P28" s="27">
        <v>1.92</v>
      </c>
      <c r="Q28" s="27">
        <v>0</v>
      </c>
      <c r="R28" s="27">
        <v>0</v>
      </c>
      <c r="S28" s="27">
        <v>0.87</v>
      </c>
      <c r="T28" s="27">
        <v>4.0999999999999996</v>
      </c>
      <c r="U28" s="27">
        <v>633.71</v>
      </c>
      <c r="V28" s="27">
        <v>317.54000000000002</v>
      </c>
      <c r="W28" s="27">
        <v>223.71</v>
      </c>
      <c r="X28" s="27">
        <v>60.95</v>
      </c>
      <c r="Y28" s="27">
        <v>296.58</v>
      </c>
      <c r="Z28" s="27">
        <v>1.53</v>
      </c>
      <c r="AA28" s="27">
        <v>59.18</v>
      </c>
      <c r="AB28" s="27">
        <v>1555.03</v>
      </c>
      <c r="AC28" s="27">
        <v>475.02</v>
      </c>
      <c r="AD28" s="27">
        <v>1.21</v>
      </c>
      <c r="AE28" s="27">
        <v>0.18</v>
      </c>
      <c r="AF28" s="27">
        <v>0.3</v>
      </c>
      <c r="AG28" s="27">
        <v>0.95</v>
      </c>
      <c r="AH28" s="27">
        <v>5.34</v>
      </c>
      <c r="AI28" s="27">
        <v>0.78</v>
      </c>
      <c r="AJ28" s="27">
        <v>0</v>
      </c>
      <c r="AK28" s="27">
        <v>176.33</v>
      </c>
      <c r="AL28" s="27">
        <v>171.18</v>
      </c>
      <c r="AM28" s="27">
        <v>1078.05</v>
      </c>
      <c r="AN28" s="27">
        <v>435.38</v>
      </c>
      <c r="AO28" s="27">
        <v>237.34</v>
      </c>
      <c r="AP28" s="27">
        <v>383.2</v>
      </c>
      <c r="AQ28" s="27">
        <v>149.31</v>
      </c>
      <c r="AR28" s="27">
        <v>522.66999999999996</v>
      </c>
      <c r="AS28" s="27">
        <v>540.46</v>
      </c>
      <c r="AT28" s="27">
        <v>330.89</v>
      </c>
      <c r="AU28" s="27">
        <v>453.88</v>
      </c>
      <c r="AV28" s="27">
        <v>179.8</v>
      </c>
      <c r="AW28" s="27">
        <v>232.02</v>
      </c>
      <c r="AX28" s="27">
        <v>1821.71</v>
      </c>
      <c r="AY28" s="27">
        <v>0.42</v>
      </c>
      <c r="AZ28" s="27">
        <v>638.99</v>
      </c>
      <c r="BA28" s="27">
        <v>448.35</v>
      </c>
      <c r="BB28" s="27">
        <v>420.72</v>
      </c>
      <c r="BC28" s="27">
        <v>160.34</v>
      </c>
      <c r="BD28" s="27">
        <v>0.21</v>
      </c>
      <c r="BE28" s="27">
        <v>0.1</v>
      </c>
      <c r="BF28" s="27">
        <v>0.05</v>
      </c>
      <c r="BG28" s="27">
        <v>0.12</v>
      </c>
      <c r="BH28" s="27">
        <v>0.14000000000000001</v>
      </c>
      <c r="BI28" s="27">
        <v>0.63</v>
      </c>
      <c r="BJ28" s="27">
        <v>0</v>
      </c>
      <c r="BK28" s="27">
        <v>1.95</v>
      </c>
      <c r="BL28" s="27">
        <v>0</v>
      </c>
      <c r="BM28" s="27">
        <v>0.62</v>
      </c>
      <c r="BN28" s="27">
        <v>0.01</v>
      </c>
      <c r="BO28" s="27">
        <v>0.01</v>
      </c>
      <c r="BP28" s="27">
        <v>0</v>
      </c>
      <c r="BQ28" s="27">
        <v>0.12</v>
      </c>
      <c r="BR28" s="27">
        <v>0.19</v>
      </c>
      <c r="BS28" s="27">
        <v>2.21</v>
      </c>
      <c r="BT28" s="27">
        <v>0</v>
      </c>
      <c r="BU28" s="27">
        <v>0</v>
      </c>
      <c r="BV28" s="27">
        <v>1.86</v>
      </c>
      <c r="BW28" s="27">
        <v>0.03</v>
      </c>
      <c r="BX28" s="27">
        <v>0.01</v>
      </c>
      <c r="BY28" s="27">
        <v>0</v>
      </c>
      <c r="BZ28" s="27">
        <v>0</v>
      </c>
      <c r="CA28" s="27">
        <v>0</v>
      </c>
      <c r="CB28" s="27">
        <v>430.38</v>
      </c>
      <c r="CD28" s="27">
        <v>318.36</v>
      </c>
      <c r="CF28" s="27">
        <v>0</v>
      </c>
      <c r="CG28" s="27">
        <v>0</v>
      </c>
      <c r="CH28" s="27">
        <v>0</v>
      </c>
      <c r="CI28" s="27">
        <v>0</v>
      </c>
      <c r="CJ28" s="27">
        <v>0</v>
      </c>
      <c r="CK28" s="27">
        <v>0</v>
      </c>
      <c r="CL28" s="27">
        <v>0</v>
      </c>
      <c r="CM28" s="27">
        <v>0</v>
      </c>
      <c r="CN28" s="27">
        <v>0</v>
      </c>
      <c r="CO28" s="27">
        <v>12.5</v>
      </c>
      <c r="CP28" s="27">
        <v>1.4</v>
      </c>
    </row>
    <row r="29" spans="1:94" x14ac:dyDescent="0.25">
      <c r="B29" s="21" t="s">
        <v>100</v>
      </c>
    </row>
    <row r="30" spans="1:94" x14ac:dyDescent="0.25">
      <c r="B30" s="21" t="s">
        <v>83</v>
      </c>
    </row>
    <row r="31" spans="1:94" s="22" customFormat="1" ht="31.5" x14ac:dyDescent="0.25">
      <c r="A31" s="22" t="str">
        <f>"5/9"</f>
        <v>5/9</v>
      </c>
      <c r="B31" s="23" t="s">
        <v>101</v>
      </c>
      <c r="C31" s="22" t="str">
        <f>"90"</f>
        <v>90</v>
      </c>
      <c r="D31" s="22">
        <v>13.35</v>
      </c>
      <c r="E31" s="22">
        <v>12.14</v>
      </c>
      <c r="F31" s="22">
        <v>11.19</v>
      </c>
      <c r="G31" s="22">
        <v>1.46</v>
      </c>
      <c r="H31" s="22">
        <v>8.36</v>
      </c>
      <c r="I31" s="22">
        <v>187.82568900000001</v>
      </c>
      <c r="J31" s="22">
        <v>3.61</v>
      </c>
      <c r="K31" s="22">
        <v>1.17</v>
      </c>
      <c r="L31" s="22">
        <v>0</v>
      </c>
      <c r="M31" s="22">
        <v>0</v>
      </c>
      <c r="N31" s="22">
        <v>1.22</v>
      </c>
      <c r="O31" s="22">
        <v>7</v>
      </c>
      <c r="P31" s="22">
        <v>0.13</v>
      </c>
      <c r="Q31" s="22">
        <v>0</v>
      </c>
      <c r="R31" s="22">
        <v>0</v>
      </c>
      <c r="S31" s="22">
        <v>0.02</v>
      </c>
      <c r="T31" s="22">
        <v>1.37</v>
      </c>
      <c r="U31" s="22">
        <v>345.41</v>
      </c>
      <c r="V31" s="22">
        <v>141.51</v>
      </c>
      <c r="W31" s="22">
        <v>35.96</v>
      </c>
      <c r="X31" s="22">
        <v>14.23</v>
      </c>
      <c r="Y31" s="22">
        <v>113.57</v>
      </c>
      <c r="Z31" s="22">
        <v>1.0900000000000001</v>
      </c>
      <c r="AA31" s="22">
        <v>40.9</v>
      </c>
      <c r="AB31" s="22">
        <v>8.91</v>
      </c>
      <c r="AC31" s="22">
        <v>52.9</v>
      </c>
      <c r="AD31" s="22">
        <v>1.18</v>
      </c>
      <c r="AE31" s="22">
        <v>0.06</v>
      </c>
      <c r="AF31" s="22">
        <v>0.12</v>
      </c>
      <c r="AG31" s="22">
        <v>4.67</v>
      </c>
      <c r="AH31" s="22">
        <v>8.61</v>
      </c>
      <c r="AI31" s="22">
        <v>0.3</v>
      </c>
      <c r="AJ31" s="22">
        <v>0</v>
      </c>
      <c r="AK31" s="22">
        <v>34.840000000000003</v>
      </c>
      <c r="AL31" s="22">
        <v>34.409999999999997</v>
      </c>
      <c r="AM31" s="22">
        <v>151.58000000000001</v>
      </c>
      <c r="AN31" s="22">
        <v>77.569999999999993</v>
      </c>
      <c r="AO31" s="22">
        <v>33.83</v>
      </c>
      <c r="AP31" s="22">
        <v>63.99</v>
      </c>
      <c r="AQ31" s="22">
        <v>22.28</v>
      </c>
      <c r="AR31" s="22">
        <v>94.55</v>
      </c>
      <c r="AS31" s="22">
        <v>39.96</v>
      </c>
      <c r="AT31" s="22">
        <v>53.69</v>
      </c>
      <c r="AU31" s="22">
        <v>44.64</v>
      </c>
      <c r="AV31" s="22">
        <v>24.18</v>
      </c>
      <c r="AW31" s="22">
        <v>42.65</v>
      </c>
      <c r="AX31" s="22">
        <v>361.87</v>
      </c>
      <c r="AY31" s="22">
        <v>0</v>
      </c>
      <c r="AZ31" s="22">
        <v>116.76</v>
      </c>
      <c r="BA31" s="22">
        <v>53.45</v>
      </c>
      <c r="BB31" s="22">
        <v>72</v>
      </c>
      <c r="BC31" s="22">
        <v>31.52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0.1</v>
      </c>
      <c r="BL31" s="22">
        <v>0</v>
      </c>
      <c r="BM31" s="22">
        <v>0.06</v>
      </c>
      <c r="BN31" s="22">
        <v>0</v>
      </c>
      <c r="BO31" s="22">
        <v>0.01</v>
      </c>
      <c r="BP31" s="22">
        <v>0</v>
      </c>
      <c r="BQ31" s="22">
        <v>0</v>
      </c>
      <c r="BR31" s="22">
        <v>0</v>
      </c>
      <c r="BS31" s="22">
        <v>0.33</v>
      </c>
      <c r="BT31" s="22">
        <v>0</v>
      </c>
      <c r="BU31" s="22">
        <v>0</v>
      </c>
      <c r="BV31" s="22">
        <v>0.84</v>
      </c>
      <c r="BW31" s="22">
        <v>0</v>
      </c>
      <c r="BX31" s="22">
        <v>0</v>
      </c>
      <c r="BY31" s="22">
        <v>0</v>
      </c>
      <c r="BZ31" s="22">
        <v>0</v>
      </c>
      <c r="CA31" s="22">
        <v>0</v>
      </c>
      <c r="CB31" s="22">
        <v>66.66</v>
      </c>
      <c r="CD31" s="22">
        <v>42.38</v>
      </c>
      <c r="CF31" s="22">
        <v>0</v>
      </c>
      <c r="CG31" s="22">
        <v>0</v>
      </c>
      <c r="CH31" s="22">
        <v>0</v>
      </c>
      <c r="CI31" s="22">
        <v>0</v>
      </c>
      <c r="CJ31" s="22">
        <v>0</v>
      </c>
      <c r="CK31" s="22">
        <v>0</v>
      </c>
      <c r="CL31" s="22">
        <v>0</v>
      </c>
      <c r="CM31" s="22">
        <v>0</v>
      </c>
      <c r="CN31" s="22">
        <v>0</v>
      </c>
      <c r="CO31" s="22">
        <v>0</v>
      </c>
      <c r="CP31" s="22">
        <v>0.45</v>
      </c>
    </row>
    <row r="32" spans="1:94" s="22" customFormat="1" ht="31.5" x14ac:dyDescent="0.25">
      <c r="A32" s="22" t="str">
        <f>"12/3"</f>
        <v>12/3</v>
      </c>
      <c r="B32" s="23" t="s">
        <v>102</v>
      </c>
      <c r="C32" s="22" t="str">
        <f>"150"</f>
        <v>150</v>
      </c>
      <c r="D32" s="22">
        <v>3.22</v>
      </c>
      <c r="E32" s="22">
        <v>0</v>
      </c>
      <c r="F32" s="22">
        <v>2.82</v>
      </c>
      <c r="G32" s="22">
        <v>3.21</v>
      </c>
      <c r="H32" s="22">
        <v>15.71</v>
      </c>
      <c r="I32" s="22">
        <v>92.997524999999996</v>
      </c>
      <c r="J32" s="22">
        <v>0.38</v>
      </c>
      <c r="K32" s="22">
        <v>1.95</v>
      </c>
      <c r="L32" s="22">
        <v>0</v>
      </c>
      <c r="M32" s="22">
        <v>0</v>
      </c>
      <c r="N32" s="22">
        <v>11.73</v>
      </c>
      <c r="O32" s="22">
        <v>0.2</v>
      </c>
      <c r="P32" s="22">
        <v>3.78</v>
      </c>
      <c r="Q32" s="22">
        <v>0</v>
      </c>
      <c r="R32" s="22">
        <v>0</v>
      </c>
      <c r="S32" s="22">
        <v>0.57999999999999996</v>
      </c>
      <c r="T32" s="22">
        <v>1.85</v>
      </c>
      <c r="U32" s="22">
        <v>171.11</v>
      </c>
      <c r="V32" s="22">
        <v>494.28</v>
      </c>
      <c r="W32" s="22">
        <v>79.97</v>
      </c>
      <c r="X32" s="22">
        <v>30.57</v>
      </c>
      <c r="Y32" s="22">
        <v>60.14</v>
      </c>
      <c r="Z32" s="22">
        <v>1.0900000000000001</v>
      </c>
      <c r="AA32" s="22">
        <v>0</v>
      </c>
      <c r="AB32" s="22">
        <v>1611</v>
      </c>
      <c r="AC32" s="22">
        <v>335.06</v>
      </c>
      <c r="AD32" s="22">
        <v>1.58</v>
      </c>
      <c r="AE32" s="22">
        <v>0.05</v>
      </c>
      <c r="AF32" s="22">
        <v>7.0000000000000007E-2</v>
      </c>
      <c r="AG32" s="22">
        <v>1.1000000000000001</v>
      </c>
      <c r="AH32" s="22">
        <v>1.76</v>
      </c>
      <c r="AI32" s="22">
        <v>31.22</v>
      </c>
      <c r="AJ32" s="22">
        <v>0</v>
      </c>
      <c r="AK32" s="22">
        <v>0</v>
      </c>
      <c r="AL32" s="22">
        <v>0</v>
      </c>
      <c r="AM32" s="22">
        <v>108.35</v>
      </c>
      <c r="AN32" s="22">
        <v>102.66</v>
      </c>
      <c r="AO32" s="22">
        <v>36.29</v>
      </c>
      <c r="AP32" s="22">
        <v>76.349999999999994</v>
      </c>
      <c r="AQ32" s="22">
        <v>17.11</v>
      </c>
      <c r="AR32" s="22">
        <v>93.64</v>
      </c>
      <c r="AS32" s="22">
        <v>120.07</v>
      </c>
      <c r="AT32" s="22">
        <v>141.21</v>
      </c>
      <c r="AU32" s="22">
        <v>293.77999999999997</v>
      </c>
      <c r="AV32" s="22">
        <v>46.61</v>
      </c>
      <c r="AW32" s="22">
        <v>79.06</v>
      </c>
      <c r="AX32" s="22">
        <v>472.69</v>
      </c>
      <c r="AY32" s="22">
        <v>0</v>
      </c>
      <c r="AZ32" s="22">
        <v>98.25</v>
      </c>
      <c r="BA32" s="22">
        <v>98.71</v>
      </c>
      <c r="BB32" s="22">
        <v>82.11</v>
      </c>
      <c r="BC32" s="22">
        <v>33.590000000000003</v>
      </c>
      <c r="BD32" s="22">
        <v>0</v>
      </c>
      <c r="BE32" s="22">
        <v>0</v>
      </c>
      <c r="BF32" s="22">
        <v>0</v>
      </c>
      <c r="BG32" s="22">
        <v>0</v>
      </c>
      <c r="BH32" s="22">
        <v>0</v>
      </c>
      <c r="BI32" s="22">
        <v>0</v>
      </c>
      <c r="BJ32" s="22">
        <v>0</v>
      </c>
      <c r="BK32" s="22">
        <v>0.17</v>
      </c>
      <c r="BL32" s="22">
        <v>0</v>
      </c>
      <c r="BM32" s="22">
        <v>0.11</v>
      </c>
      <c r="BN32" s="22">
        <v>0.01</v>
      </c>
      <c r="BO32" s="22">
        <v>0.02</v>
      </c>
      <c r="BP32" s="22">
        <v>0</v>
      </c>
      <c r="BQ32" s="22">
        <v>0</v>
      </c>
      <c r="BR32" s="22">
        <v>0</v>
      </c>
      <c r="BS32" s="22">
        <v>0.63</v>
      </c>
      <c r="BT32" s="22">
        <v>0</v>
      </c>
      <c r="BU32" s="22">
        <v>0</v>
      </c>
      <c r="BV32" s="22">
        <v>1.78</v>
      </c>
      <c r="BW32" s="22">
        <v>0</v>
      </c>
      <c r="BX32" s="22">
        <v>0</v>
      </c>
      <c r="BY32" s="22">
        <v>0</v>
      </c>
      <c r="BZ32" s="22">
        <v>0</v>
      </c>
      <c r="CA32" s="22">
        <v>0</v>
      </c>
      <c r="CB32" s="22">
        <v>211.79</v>
      </c>
      <c r="CD32" s="22">
        <v>268.5</v>
      </c>
      <c r="CF32" s="22">
        <v>0</v>
      </c>
      <c r="CG32" s="22">
        <v>0</v>
      </c>
      <c r="CH32" s="22">
        <v>0</v>
      </c>
      <c r="CI32" s="22">
        <v>0</v>
      </c>
      <c r="CJ32" s="22">
        <v>0</v>
      </c>
      <c r="CK32" s="22">
        <v>0</v>
      </c>
      <c r="CL32" s="22">
        <v>0</v>
      </c>
      <c r="CM32" s="22">
        <v>0</v>
      </c>
      <c r="CN32" s="22">
        <v>0</v>
      </c>
      <c r="CO32" s="22">
        <v>3</v>
      </c>
      <c r="CP32" s="22">
        <v>0.38</v>
      </c>
    </row>
    <row r="33" spans="1:94" s="22" customFormat="1" ht="31.5" x14ac:dyDescent="0.25">
      <c r="A33" s="22" t="str">
        <f>"29/10"</f>
        <v>29/10</v>
      </c>
      <c r="B33" s="23" t="s">
        <v>87</v>
      </c>
      <c r="C33" s="22" t="str">
        <f>"180"</f>
        <v>180</v>
      </c>
      <c r="D33" s="22">
        <v>0.11</v>
      </c>
      <c r="E33" s="22">
        <v>0</v>
      </c>
      <c r="F33" s="22">
        <v>0.02</v>
      </c>
      <c r="G33" s="22">
        <v>0.02</v>
      </c>
      <c r="H33" s="22">
        <v>4.5599999999999996</v>
      </c>
      <c r="I33" s="22">
        <v>18.47728273170733</v>
      </c>
      <c r="J33" s="22">
        <v>0</v>
      </c>
      <c r="K33" s="22">
        <v>0</v>
      </c>
      <c r="L33" s="22">
        <v>0</v>
      </c>
      <c r="M33" s="22">
        <v>0</v>
      </c>
      <c r="N33" s="22">
        <v>4.4400000000000004</v>
      </c>
      <c r="O33" s="22">
        <v>0</v>
      </c>
      <c r="P33" s="22">
        <v>0.12</v>
      </c>
      <c r="Q33" s="22">
        <v>0</v>
      </c>
      <c r="R33" s="22">
        <v>0</v>
      </c>
      <c r="S33" s="22">
        <v>0.25</v>
      </c>
      <c r="T33" s="22">
        <v>0.05</v>
      </c>
      <c r="U33" s="22">
        <v>0.52</v>
      </c>
      <c r="V33" s="22">
        <v>7.21</v>
      </c>
      <c r="W33" s="22">
        <v>1.83</v>
      </c>
      <c r="X33" s="22">
        <v>0.5</v>
      </c>
      <c r="Y33" s="22">
        <v>0.9</v>
      </c>
      <c r="Z33" s="22">
        <v>0.04</v>
      </c>
      <c r="AA33" s="22">
        <v>0</v>
      </c>
      <c r="AB33" s="22">
        <v>0.4</v>
      </c>
      <c r="AC33" s="22">
        <v>0.09</v>
      </c>
      <c r="AD33" s="22">
        <v>0.01</v>
      </c>
      <c r="AE33" s="22">
        <v>0</v>
      </c>
      <c r="AF33" s="22">
        <v>0</v>
      </c>
      <c r="AG33" s="22">
        <v>0</v>
      </c>
      <c r="AH33" s="22">
        <v>0.01</v>
      </c>
      <c r="AI33" s="22">
        <v>0.7</v>
      </c>
      <c r="AJ33" s="22">
        <v>0</v>
      </c>
      <c r="AK33" s="22">
        <v>0</v>
      </c>
      <c r="AL33" s="22">
        <v>0</v>
      </c>
      <c r="AM33" s="22">
        <v>0</v>
      </c>
      <c r="AN33" s="22">
        <v>0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0</v>
      </c>
      <c r="AV33" s="22">
        <v>0</v>
      </c>
      <c r="AW33" s="22">
        <v>0</v>
      </c>
      <c r="AX33" s="22">
        <v>0</v>
      </c>
      <c r="AY33" s="22">
        <v>0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22">
        <v>0</v>
      </c>
      <c r="BF33" s="22">
        <v>0</v>
      </c>
      <c r="BG33" s="22">
        <v>0</v>
      </c>
      <c r="BH33" s="22">
        <v>0</v>
      </c>
      <c r="BI33" s="22">
        <v>0</v>
      </c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179.5</v>
      </c>
      <c r="CD33" s="22">
        <v>7.0000000000000007E-2</v>
      </c>
      <c r="CF33" s="22">
        <v>0</v>
      </c>
      <c r="CG33" s="22">
        <v>0</v>
      </c>
      <c r="CH33" s="22">
        <v>0</v>
      </c>
      <c r="CI33" s="22">
        <v>0</v>
      </c>
      <c r="CJ33" s="22">
        <v>0</v>
      </c>
      <c r="CK33" s="22">
        <v>0</v>
      </c>
      <c r="CL33" s="22">
        <v>0</v>
      </c>
      <c r="CM33" s="22">
        <v>0</v>
      </c>
      <c r="CN33" s="22">
        <v>0</v>
      </c>
      <c r="CO33" s="22">
        <v>4.3899999999999997</v>
      </c>
      <c r="CP33" s="22">
        <v>0</v>
      </c>
    </row>
    <row r="34" spans="1:94" s="22" customFormat="1" x14ac:dyDescent="0.25">
      <c r="A34" s="22" t="str">
        <f>"-"</f>
        <v>-</v>
      </c>
      <c r="B34" s="23" t="s">
        <v>88</v>
      </c>
      <c r="C34" s="22" t="str">
        <f>"30"</f>
        <v>30</v>
      </c>
      <c r="D34" s="22">
        <v>1.98</v>
      </c>
      <c r="E34" s="22">
        <v>0</v>
      </c>
      <c r="F34" s="22">
        <v>0.2</v>
      </c>
      <c r="G34" s="22">
        <v>0.2</v>
      </c>
      <c r="H34" s="22">
        <v>14.07</v>
      </c>
      <c r="I34" s="22">
        <v>67.170299999999997</v>
      </c>
      <c r="J34" s="22">
        <v>0</v>
      </c>
      <c r="K34" s="22">
        <v>0</v>
      </c>
      <c r="L34" s="22">
        <v>0</v>
      </c>
      <c r="M34" s="22">
        <v>0</v>
      </c>
      <c r="N34" s="22">
        <v>0.33</v>
      </c>
      <c r="O34" s="22">
        <v>13.68</v>
      </c>
      <c r="P34" s="22">
        <v>0.06</v>
      </c>
      <c r="Q34" s="22">
        <v>0</v>
      </c>
      <c r="R34" s="22">
        <v>0</v>
      </c>
      <c r="S34" s="22">
        <v>0</v>
      </c>
      <c r="T34" s="22">
        <v>0.54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152.69</v>
      </c>
      <c r="AN34" s="22">
        <v>50.63</v>
      </c>
      <c r="AO34" s="22">
        <v>30.02</v>
      </c>
      <c r="AP34" s="22">
        <v>60.03</v>
      </c>
      <c r="AQ34" s="22">
        <v>22.71</v>
      </c>
      <c r="AR34" s="22">
        <v>108.58</v>
      </c>
      <c r="AS34" s="22">
        <v>67.34</v>
      </c>
      <c r="AT34" s="22">
        <v>93.96</v>
      </c>
      <c r="AU34" s="22">
        <v>77.52</v>
      </c>
      <c r="AV34" s="22">
        <v>40.72</v>
      </c>
      <c r="AW34" s="22">
        <v>72.040000000000006</v>
      </c>
      <c r="AX34" s="22">
        <v>602.39</v>
      </c>
      <c r="AY34" s="22">
        <v>0</v>
      </c>
      <c r="AZ34" s="22">
        <v>196.27</v>
      </c>
      <c r="BA34" s="22">
        <v>85.35</v>
      </c>
      <c r="BB34" s="22">
        <v>56.64</v>
      </c>
      <c r="BC34" s="22">
        <v>44.89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0.02</v>
      </c>
      <c r="BL34" s="22">
        <v>0</v>
      </c>
      <c r="BM34" s="22">
        <v>0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0.02</v>
      </c>
      <c r="BT34" s="22">
        <v>0</v>
      </c>
      <c r="BU34" s="22">
        <v>0</v>
      </c>
      <c r="BV34" s="22">
        <v>0.08</v>
      </c>
      <c r="BW34" s="22">
        <v>0</v>
      </c>
      <c r="BX34" s="22">
        <v>0</v>
      </c>
      <c r="BY34" s="22">
        <v>0</v>
      </c>
      <c r="BZ34" s="22">
        <v>0</v>
      </c>
      <c r="CA34" s="22">
        <v>0</v>
      </c>
      <c r="CB34" s="22">
        <v>11.73</v>
      </c>
      <c r="CD34" s="22">
        <v>0</v>
      </c>
      <c r="CF34" s="22">
        <v>0</v>
      </c>
      <c r="CG34" s="22">
        <v>0</v>
      </c>
      <c r="CH34" s="22">
        <v>0</v>
      </c>
      <c r="CI34" s="22">
        <v>0</v>
      </c>
      <c r="CJ34" s="22">
        <v>0</v>
      </c>
      <c r="CK34" s="22">
        <v>0</v>
      </c>
      <c r="CL34" s="22">
        <v>0</v>
      </c>
      <c r="CM34" s="22">
        <v>0</v>
      </c>
      <c r="CN34" s="22">
        <v>0</v>
      </c>
      <c r="CO34" s="22">
        <v>0</v>
      </c>
      <c r="CP34" s="22">
        <v>0</v>
      </c>
    </row>
    <row r="35" spans="1:94" s="22" customFormat="1" x14ac:dyDescent="0.25">
      <c r="A35" s="22" t="str">
        <f>"-"</f>
        <v>-</v>
      </c>
      <c r="B35" s="23" t="s">
        <v>91</v>
      </c>
      <c r="C35" s="22" t="str">
        <f>"100"</f>
        <v>100</v>
      </c>
      <c r="D35" s="22">
        <v>0.4</v>
      </c>
      <c r="E35" s="22">
        <v>0</v>
      </c>
      <c r="F35" s="22">
        <v>0.4</v>
      </c>
      <c r="G35" s="22">
        <v>0.4</v>
      </c>
      <c r="H35" s="22">
        <v>11.6</v>
      </c>
      <c r="I35" s="22">
        <v>48.68</v>
      </c>
      <c r="J35" s="22">
        <v>0.1</v>
      </c>
      <c r="K35" s="22">
        <v>0</v>
      </c>
      <c r="L35" s="22">
        <v>0</v>
      </c>
      <c r="M35" s="22">
        <v>0</v>
      </c>
      <c r="N35" s="22">
        <v>9</v>
      </c>
      <c r="O35" s="22">
        <v>0.8</v>
      </c>
      <c r="P35" s="22">
        <v>1.8</v>
      </c>
      <c r="Q35" s="22">
        <v>0</v>
      </c>
      <c r="R35" s="22">
        <v>0</v>
      </c>
      <c r="S35" s="22">
        <v>0.8</v>
      </c>
      <c r="T35" s="22">
        <v>0.5</v>
      </c>
      <c r="U35" s="22">
        <v>26</v>
      </c>
      <c r="V35" s="22">
        <v>278</v>
      </c>
      <c r="W35" s="22">
        <v>16</v>
      </c>
      <c r="X35" s="22">
        <v>9</v>
      </c>
      <c r="Y35" s="22">
        <v>11</v>
      </c>
      <c r="Z35" s="22">
        <v>2.2000000000000002</v>
      </c>
      <c r="AA35" s="22">
        <v>0</v>
      </c>
      <c r="AB35" s="22">
        <v>30</v>
      </c>
      <c r="AC35" s="22">
        <v>5</v>
      </c>
      <c r="AD35" s="22">
        <v>0.2</v>
      </c>
      <c r="AE35" s="22">
        <v>0.03</v>
      </c>
      <c r="AF35" s="22">
        <v>0.02</v>
      </c>
      <c r="AG35" s="22">
        <v>0.3</v>
      </c>
      <c r="AH35" s="22">
        <v>0.4</v>
      </c>
      <c r="AI35" s="22">
        <v>10</v>
      </c>
      <c r="AJ35" s="22">
        <v>0</v>
      </c>
      <c r="AK35" s="22">
        <v>0</v>
      </c>
      <c r="AL35" s="22">
        <v>0</v>
      </c>
      <c r="AM35" s="22">
        <v>19</v>
      </c>
      <c r="AN35" s="22">
        <v>18</v>
      </c>
      <c r="AO35" s="22">
        <v>3</v>
      </c>
      <c r="AP35" s="22">
        <v>11</v>
      </c>
      <c r="AQ35" s="22">
        <v>3</v>
      </c>
      <c r="AR35" s="22">
        <v>9</v>
      </c>
      <c r="AS35" s="22">
        <v>17</v>
      </c>
      <c r="AT35" s="22">
        <v>10</v>
      </c>
      <c r="AU35" s="22">
        <v>78</v>
      </c>
      <c r="AV35" s="22">
        <v>7</v>
      </c>
      <c r="AW35" s="22">
        <v>14</v>
      </c>
      <c r="AX35" s="22">
        <v>42</v>
      </c>
      <c r="AY35" s="22">
        <v>0</v>
      </c>
      <c r="AZ35" s="22">
        <v>13</v>
      </c>
      <c r="BA35" s="22">
        <v>16</v>
      </c>
      <c r="BB35" s="22">
        <v>6</v>
      </c>
      <c r="BC35" s="22">
        <v>5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86.3</v>
      </c>
      <c r="CD35" s="22">
        <v>5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v>0</v>
      </c>
      <c r="CN35" s="22">
        <v>0</v>
      </c>
      <c r="CO35" s="22">
        <v>0</v>
      </c>
      <c r="CP35" s="22">
        <v>0</v>
      </c>
    </row>
    <row r="36" spans="1:94" s="24" customFormat="1" x14ac:dyDescent="0.25">
      <c r="A36" s="24" t="str">
        <f>"-"</f>
        <v>-</v>
      </c>
      <c r="B36" s="25" t="s">
        <v>89</v>
      </c>
      <c r="C36" s="24" t="str">
        <f>"30"</f>
        <v>30</v>
      </c>
      <c r="D36" s="24">
        <v>1.98</v>
      </c>
      <c r="E36" s="24">
        <v>0</v>
      </c>
      <c r="F36" s="24">
        <v>0.36</v>
      </c>
      <c r="G36" s="24">
        <v>0.36</v>
      </c>
      <c r="H36" s="24">
        <v>12.51</v>
      </c>
      <c r="I36" s="24">
        <v>58.013999999999996</v>
      </c>
      <c r="J36" s="24">
        <v>0.06</v>
      </c>
      <c r="K36" s="24">
        <v>0</v>
      </c>
      <c r="L36" s="24">
        <v>0</v>
      </c>
      <c r="M36" s="24">
        <v>0</v>
      </c>
      <c r="N36" s="24">
        <v>0.36</v>
      </c>
      <c r="O36" s="24">
        <v>9.66</v>
      </c>
      <c r="P36" s="24">
        <v>2.4900000000000002</v>
      </c>
      <c r="Q36" s="24">
        <v>0</v>
      </c>
      <c r="R36" s="24">
        <v>0</v>
      </c>
      <c r="S36" s="24">
        <v>0.3</v>
      </c>
      <c r="T36" s="24">
        <v>0.75</v>
      </c>
      <c r="U36" s="24">
        <v>183</v>
      </c>
      <c r="V36" s="24">
        <v>73.5</v>
      </c>
      <c r="W36" s="24">
        <v>10.5</v>
      </c>
      <c r="X36" s="24">
        <v>14.1</v>
      </c>
      <c r="Y36" s="24">
        <v>47.4</v>
      </c>
      <c r="Z36" s="24">
        <v>1.17</v>
      </c>
      <c r="AA36" s="24">
        <v>0</v>
      </c>
      <c r="AB36" s="24">
        <v>1.5</v>
      </c>
      <c r="AC36" s="24">
        <v>0.3</v>
      </c>
      <c r="AD36" s="24">
        <v>0.42</v>
      </c>
      <c r="AE36" s="24">
        <v>0.05</v>
      </c>
      <c r="AF36" s="24">
        <v>0.02</v>
      </c>
      <c r="AG36" s="24">
        <v>0.21</v>
      </c>
      <c r="AH36" s="24">
        <v>0.6</v>
      </c>
      <c r="AI36" s="24">
        <v>0</v>
      </c>
      <c r="AJ36" s="24">
        <v>0</v>
      </c>
      <c r="AK36" s="24">
        <v>0</v>
      </c>
      <c r="AL36" s="24">
        <v>0</v>
      </c>
      <c r="AM36" s="24">
        <v>128.1</v>
      </c>
      <c r="AN36" s="24">
        <v>66.900000000000006</v>
      </c>
      <c r="AO36" s="24">
        <v>27.9</v>
      </c>
      <c r="AP36" s="24">
        <v>59.4</v>
      </c>
      <c r="AQ36" s="24">
        <v>24</v>
      </c>
      <c r="AR36" s="24">
        <v>111.3</v>
      </c>
      <c r="AS36" s="24">
        <v>89.1</v>
      </c>
      <c r="AT36" s="24">
        <v>87.3</v>
      </c>
      <c r="AU36" s="24">
        <v>139.19999999999999</v>
      </c>
      <c r="AV36" s="24">
        <v>37.200000000000003</v>
      </c>
      <c r="AW36" s="24">
        <v>93</v>
      </c>
      <c r="AX36" s="24">
        <v>458.7</v>
      </c>
      <c r="AY36" s="24">
        <v>0</v>
      </c>
      <c r="AZ36" s="24">
        <v>157.80000000000001</v>
      </c>
      <c r="BA36" s="24">
        <v>87.3</v>
      </c>
      <c r="BB36" s="24">
        <v>54</v>
      </c>
      <c r="BC36" s="24">
        <v>39</v>
      </c>
      <c r="BD36" s="24">
        <v>0</v>
      </c>
      <c r="BE36" s="24">
        <v>0</v>
      </c>
      <c r="BF36" s="24">
        <v>0</v>
      </c>
      <c r="BG36" s="24">
        <v>0</v>
      </c>
      <c r="BH36" s="24">
        <v>0</v>
      </c>
      <c r="BI36" s="24">
        <v>0</v>
      </c>
      <c r="BJ36" s="24">
        <v>0</v>
      </c>
      <c r="BK36" s="24">
        <v>0.04</v>
      </c>
      <c r="BL36" s="24">
        <v>0</v>
      </c>
      <c r="BM36" s="24">
        <v>0</v>
      </c>
      <c r="BN36" s="24">
        <v>0.01</v>
      </c>
      <c r="BO36" s="24">
        <v>0</v>
      </c>
      <c r="BP36" s="24">
        <v>0</v>
      </c>
      <c r="BQ36" s="24">
        <v>0</v>
      </c>
      <c r="BR36" s="24">
        <v>0</v>
      </c>
      <c r="BS36" s="24">
        <v>0.03</v>
      </c>
      <c r="BT36" s="24">
        <v>0</v>
      </c>
      <c r="BU36" s="24">
        <v>0</v>
      </c>
      <c r="BV36" s="24">
        <v>0.14000000000000001</v>
      </c>
      <c r="BW36" s="24">
        <v>0.02</v>
      </c>
      <c r="BX36" s="24">
        <v>0</v>
      </c>
      <c r="BY36" s="24">
        <v>0</v>
      </c>
      <c r="BZ36" s="24">
        <v>0</v>
      </c>
      <c r="CA36" s="24">
        <v>0</v>
      </c>
      <c r="CB36" s="24">
        <v>14.1</v>
      </c>
      <c r="CD36" s="24">
        <v>0.25</v>
      </c>
      <c r="CF36" s="24">
        <v>0</v>
      </c>
      <c r="CG36" s="24">
        <v>0</v>
      </c>
      <c r="CH36" s="24">
        <v>0</v>
      </c>
      <c r="CI36" s="24">
        <v>0</v>
      </c>
      <c r="CJ36" s="24">
        <v>0</v>
      </c>
      <c r="CK36" s="24">
        <v>0</v>
      </c>
      <c r="CL36" s="24">
        <v>0</v>
      </c>
      <c r="CM36" s="24">
        <v>0</v>
      </c>
      <c r="CN36" s="24">
        <v>0</v>
      </c>
      <c r="CO36" s="24">
        <v>0</v>
      </c>
      <c r="CP36" s="24">
        <v>0</v>
      </c>
    </row>
    <row r="37" spans="1:94" s="27" customFormat="1" x14ac:dyDescent="0.25">
      <c r="B37" s="28" t="s">
        <v>92</v>
      </c>
      <c r="D37" s="27">
        <v>21.04</v>
      </c>
      <c r="E37" s="27">
        <v>12.14</v>
      </c>
      <c r="F37" s="27">
        <v>15</v>
      </c>
      <c r="G37" s="27">
        <v>5.65</v>
      </c>
      <c r="H37" s="27">
        <v>66.8</v>
      </c>
      <c r="I37" s="27">
        <v>473.16</v>
      </c>
      <c r="J37" s="27">
        <v>4.1500000000000004</v>
      </c>
      <c r="K37" s="27">
        <v>3.12</v>
      </c>
      <c r="L37" s="27">
        <v>0</v>
      </c>
      <c r="M37" s="27">
        <v>0</v>
      </c>
      <c r="N37" s="27">
        <v>27.08</v>
      </c>
      <c r="O37" s="27">
        <v>31.34</v>
      </c>
      <c r="P37" s="27">
        <v>8.3800000000000008</v>
      </c>
      <c r="Q37" s="27">
        <v>0</v>
      </c>
      <c r="R37" s="27">
        <v>0</v>
      </c>
      <c r="S37" s="27">
        <v>1.95</v>
      </c>
      <c r="T37" s="27">
        <v>5.05</v>
      </c>
      <c r="U37" s="27">
        <v>726.04</v>
      </c>
      <c r="V37" s="27">
        <v>994.51</v>
      </c>
      <c r="W37" s="27">
        <v>144.27000000000001</v>
      </c>
      <c r="X37" s="27">
        <v>68.400000000000006</v>
      </c>
      <c r="Y37" s="27">
        <v>233</v>
      </c>
      <c r="Z37" s="27">
        <v>5.58</v>
      </c>
      <c r="AA37" s="27">
        <v>40.9</v>
      </c>
      <c r="AB37" s="27">
        <v>1651.81</v>
      </c>
      <c r="AC37" s="27">
        <v>393.35</v>
      </c>
      <c r="AD37" s="27">
        <v>3.39</v>
      </c>
      <c r="AE37" s="27">
        <v>0.19</v>
      </c>
      <c r="AF37" s="27">
        <v>0.23</v>
      </c>
      <c r="AG37" s="27">
        <v>6.29</v>
      </c>
      <c r="AH37" s="27">
        <v>11.39</v>
      </c>
      <c r="AI37" s="27">
        <v>42.22</v>
      </c>
      <c r="AJ37" s="27">
        <v>0</v>
      </c>
      <c r="AK37" s="27">
        <v>34.840000000000003</v>
      </c>
      <c r="AL37" s="27">
        <v>34.409999999999997</v>
      </c>
      <c r="AM37" s="27">
        <v>559.72</v>
      </c>
      <c r="AN37" s="27">
        <v>315.76</v>
      </c>
      <c r="AO37" s="27">
        <v>131.04</v>
      </c>
      <c r="AP37" s="27">
        <v>270.77</v>
      </c>
      <c r="AQ37" s="27">
        <v>89.09</v>
      </c>
      <c r="AR37" s="27">
        <v>417.06</v>
      </c>
      <c r="AS37" s="27">
        <v>333.47</v>
      </c>
      <c r="AT37" s="27">
        <v>386.16</v>
      </c>
      <c r="AU37" s="27">
        <v>633.14</v>
      </c>
      <c r="AV37" s="27">
        <v>155.69999999999999</v>
      </c>
      <c r="AW37" s="27">
        <v>300.74</v>
      </c>
      <c r="AX37" s="27">
        <v>1937.65</v>
      </c>
      <c r="AY37" s="27">
        <v>0</v>
      </c>
      <c r="AZ37" s="27">
        <v>582.08000000000004</v>
      </c>
      <c r="BA37" s="27">
        <v>340.8</v>
      </c>
      <c r="BB37" s="27">
        <v>270.74</v>
      </c>
      <c r="BC37" s="27">
        <v>154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0.33</v>
      </c>
      <c r="BL37" s="27">
        <v>0</v>
      </c>
      <c r="BM37" s="27">
        <v>0.17</v>
      </c>
      <c r="BN37" s="27">
        <v>0.02</v>
      </c>
      <c r="BO37" s="27">
        <v>0.03</v>
      </c>
      <c r="BP37" s="27">
        <v>0</v>
      </c>
      <c r="BQ37" s="27">
        <v>0</v>
      </c>
      <c r="BR37" s="27">
        <v>0.01</v>
      </c>
      <c r="BS37" s="27">
        <v>1.01</v>
      </c>
      <c r="BT37" s="27">
        <v>0</v>
      </c>
      <c r="BU37" s="27">
        <v>0</v>
      </c>
      <c r="BV37" s="27">
        <v>2.85</v>
      </c>
      <c r="BW37" s="27">
        <v>0.03</v>
      </c>
      <c r="BX37" s="27">
        <v>0</v>
      </c>
      <c r="BY37" s="27">
        <v>0</v>
      </c>
      <c r="BZ37" s="27">
        <v>0</v>
      </c>
      <c r="CA37" s="27">
        <v>0</v>
      </c>
      <c r="CB37" s="27">
        <v>570.08000000000004</v>
      </c>
      <c r="CC37" s="27">
        <f>$I$37/$I$38*100</f>
        <v>100</v>
      </c>
      <c r="CD37" s="27">
        <v>316.2</v>
      </c>
      <c r="CF37" s="27">
        <v>0</v>
      </c>
      <c r="CG37" s="27">
        <v>0</v>
      </c>
      <c r="CH37" s="27">
        <v>0</v>
      </c>
      <c r="CI37" s="27">
        <v>0</v>
      </c>
      <c r="CJ37" s="27">
        <v>0</v>
      </c>
      <c r="CK37" s="27">
        <v>0</v>
      </c>
      <c r="CL37" s="27">
        <v>0</v>
      </c>
      <c r="CM37" s="27">
        <v>0</v>
      </c>
      <c r="CN37" s="27">
        <v>0</v>
      </c>
      <c r="CO37" s="27">
        <v>7.39</v>
      </c>
      <c r="CP37" s="27">
        <v>0.83</v>
      </c>
    </row>
    <row r="38" spans="1:94" s="27" customFormat="1" x14ac:dyDescent="0.25">
      <c r="B38" s="28" t="s">
        <v>93</v>
      </c>
      <c r="D38" s="27">
        <v>21.04</v>
      </c>
      <c r="E38" s="27">
        <v>12.14</v>
      </c>
      <c r="F38" s="27">
        <v>15</v>
      </c>
      <c r="G38" s="27">
        <v>5.65</v>
      </c>
      <c r="H38" s="27">
        <v>66.8</v>
      </c>
      <c r="I38" s="27">
        <v>473.16</v>
      </c>
      <c r="J38" s="27">
        <v>4.1500000000000004</v>
      </c>
      <c r="K38" s="27">
        <v>3.12</v>
      </c>
      <c r="L38" s="27">
        <v>0</v>
      </c>
      <c r="M38" s="27">
        <v>0</v>
      </c>
      <c r="N38" s="27">
        <v>27.08</v>
      </c>
      <c r="O38" s="27">
        <v>31.34</v>
      </c>
      <c r="P38" s="27">
        <v>8.3800000000000008</v>
      </c>
      <c r="Q38" s="27">
        <v>0</v>
      </c>
      <c r="R38" s="27">
        <v>0</v>
      </c>
      <c r="S38" s="27">
        <v>1.95</v>
      </c>
      <c r="T38" s="27">
        <v>5.05</v>
      </c>
      <c r="U38" s="27">
        <v>726.04</v>
      </c>
      <c r="V38" s="27">
        <v>994.51</v>
      </c>
      <c r="W38" s="27">
        <v>144.27000000000001</v>
      </c>
      <c r="X38" s="27">
        <v>68.400000000000006</v>
      </c>
      <c r="Y38" s="27">
        <v>233</v>
      </c>
      <c r="Z38" s="27">
        <v>5.58</v>
      </c>
      <c r="AA38" s="27">
        <v>40.9</v>
      </c>
      <c r="AB38" s="27">
        <v>1651.81</v>
      </c>
      <c r="AC38" s="27">
        <v>393.35</v>
      </c>
      <c r="AD38" s="27">
        <v>3.39</v>
      </c>
      <c r="AE38" s="27">
        <v>0.19</v>
      </c>
      <c r="AF38" s="27">
        <v>0.23</v>
      </c>
      <c r="AG38" s="27">
        <v>6.29</v>
      </c>
      <c r="AH38" s="27">
        <v>11.39</v>
      </c>
      <c r="AI38" s="27">
        <v>42.22</v>
      </c>
      <c r="AJ38" s="27">
        <v>0</v>
      </c>
      <c r="AK38" s="27">
        <v>34.840000000000003</v>
      </c>
      <c r="AL38" s="27">
        <v>34.409999999999997</v>
      </c>
      <c r="AM38" s="27">
        <v>559.72</v>
      </c>
      <c r="AN38" s="27">
        <v>315.76</v>
      </c>
      <c r="AO38" s="27">
        <v>131.04</v>
      </c>
      <c r="AP38" s="27">
        <v>270.77</v>
      </c>
      <c r="AQ38" s="27">
        <v>89.09</v>
      </c>
      <c r="AR38" s="27">
        <v>417.06</v>
      </c>
      <c r="AS38" s="27">
        <v>333.47</v>
      </c>
      <c r="AT38" s="27">
        <v>386.16</v>
      </c>
      <c r="AU38" s="27">
        <v>633.14</v>
      </c>
      <c r="AV38" s="27">
        <v>155.69999999999999</v>
      </c>
      <c r="AW38" s="27">
        <v>300.74</v>
      </c>
      <c r="AX38" s="27">
        <v>1937.65</v>
      </c>
      <c r="AY38" s="27">
        <v>0</v>
      </c>
      <c r="AZ38" s="27">
        <v>582.08000000000004</v>
      </c>
      <c r="BA38" s="27">
        <v>340.8</v>
      </c>
      <c r="BB38" s="27">
        <v>270.74</v>
      </c>
      <c r="BC38" s="27">
        <v>154</v>
      </c>
      <c r="BD38" s="27">
        <v>0</v>
      </c>
      <c r="BE38" s="27">
        <v>0</v>
      </c>
      <c r="BF38" s="27">
        <v>0</v>
      </c>
      <c r="BG38" s="27">
        <v>0</v>
      </c>
      <c r="BH38" s="27">
        <v>0</v>
      </c>
      <c r="BI38" s="27">
        <v>0</v>
      </c>
      <c r="BJ38" s="27">
        <v>0</v>
      </c>
      <c r="BK38" s="27">
        <v>0.33</v>
      </c>
      <c r="BL38" s="27">
        <v>0</v>
      </c>
      <c r="BM38" s="27">
        <v>0.17</v>
      </c>
      <c r="BN38" s="27">
        <v>0.02</v>
      </c>
      <c r="BO38" s="27">
        <v>0.03</v>
      </c>
      <c r="BP38" s="27">
        <v>0</v>
      </c>
      <c r="BQ38" s="27">
        <v>0</v>
      </c>
      <c r="BR38" s="27">
        <v>0.01</v>
      </c>
      <c r="BS38" s="27">
        <v>1.01</v>
      </c>
      <c r="BT38" s="27">
        <v>0</v>
      </c>
      <c r="BU38" s="27">
        <v>0</v>
      </c>
      <c r="BV38" s="27">
        <v>2.85</v>
      </c>
      <c r="BW38" s="27">
        <v>0.03</v>
      </c>
      <c r="BX38" s="27">
        <v>0</v>
      </c>
      <c r="BY38" s="27">
        <v>0</v>
      </c>
      <c r="BZ38" s="27">
        <v>0</v>
      </c>
      <c r="CA38" s="27">
        <v>0</v>
      </c>
      <c r="CB38" s="27">
        <v>570.08000000000004</v>
      </c>
      <c r="CD38" s="27">
        <v>316.2</v>
      </c>
      <c r="CF38" s="27">
        <v>0</v>
      </c>
      <c r="CG38" s="27">
        <v>0</v>
      </c>
      <c r="CH38" s="27">
        <v>0</v>
      </c>
      <c r="CI38" s="27">
        <v>0</v>
      </c>
      <c r="CJ38" s="27">
        <v>0</v>
      </c>
      <c r="CK38" s="27">
        <v>0</v>
      </c>
      <c r="CL38" s="27">
        <v>0</v>
      </c>
      <c r="CM38" s="27">
        <v>0</v>
      </c>
      <c r="CN38" s="27">
        <v>0</v>
      </c>
      <c r="CO38" s="27">
        <v>7.39</v>
      </c>
      <c r="CP38" s="27">
        <v>0.83</v>
      </c>
    </row>
    <row r="39" spans="1:94" x14ac:dyDescent="0.25">
      <c r="B39" s="21" t="s">
        <v>103</v>
      </c>
    </row>
    <row r="40" spans="1:94" x14ac:dyDescent="0.25">
      <c r="B40" s="21" t="s">
        <v>83</v>
      </c>
    </row>
    <row r="41" spans="1:94" s="22" customFormat="1" ht="47.25" x14ac:dyDescent="0.25">
      <c r="A41" s="22" t="str">
        <f>"9/4"</f>
        <v>9/4</v>
      </c>
      <c r="B41" s="23" t="s">
        <v>104</v>
      </c>
      <c r="C41" s="22" t="str">
        <f>"200"</f>
        <v>200</v>
      </c>
      <c r="D41" s="22">
        <v>5.19</v>
      </c>
      <c r="E41" s="22">
        <v>2.17</v>
      </c>
      <c r="F41" s="22">
        <v>6.34</v>
      </c>
      <c r="G41" s="22">
        <v>0.43</v>
      </c>
      <c r="H41" s="22">
        <v>40.44</v>
      </c>
      <c r="I41" s="22">
        <v>238.54563200000001</v>
      </c>
      <c r="J41" s="22">
        <v>3.99</v>
      </c>
      <c r="K41" s="22">
        <v>0.11</v>
      </c>
      <c r="L41" s="22">
        <v>0</v>
      </c>
      <c r="M41" s="22">
        <v>0</v>
      </c>
      <c r="N41" s="22">
        <v>8.7100000000000009</v>
      </c>
      <c r="O41" s="22">
        <v>30.47</v>
      </c>
      <c r="P41" s="22">
        <v>1.25</v>
      </c>
      <c r="Q41" s="22">
        <v>0</v>
      </c>
      <c r="R41" s="22">
        <v>0</v>
      </c>
      <c r="S41" s="22">
        <v>0.08</v>
      </c>
      <c r="T41" s="22">
        <v>1.41</v>
      </c>
      <c r="U41" s="22">
        <v>234.76</v>
      </c>
      <c r="V41" s="22">
        <v>153.63999999999999</v>
      </c>
      <c r="W41" s="22">
        <v>93.81</v>
      </c>
      <c r="X41" s="22">
        <v>30.98</v>
      </c>
      <c r="Y41" s="22">
        <v>125.9</v>
      </c>
      <c r="Z41" s="22">
        <v>0.54</v>
      </c>
      <c r="AA41" s="22">
        <v>35</v>
      </c>
      <c r="AB41" s="22">
        <v>20.25</v>
      </c>
      <c r="AC41" s="22">
        <v>39</v>
      </c>
      <c r="AD41" s="22">
        <v>0.23</v>
      </c>
      <c r="AE41" s="22">
        <v>0.06</v>
      </c>
      <c r="AF41" s="22">
        <v>0.12</v>
      </c>
      <c r="AG41" s="22">
        <v>0.67</v>
      </c>
      <c r="AH41" s="22">
        <v>2.06</v>
      </c>
      <c r="AI41" s="22">
        <v>0.39</v>
      </c>
      <c r="AJ41" s="22">
        <v>0</v>
      </c>
      <c r="AK41" s="22">
        <v>121.86</v>
      </c>
      <c r="AL41" s="22">
        <v>120.34</v>
      </c>
      <c r="AM41" s="22">
        <v>473.93</v>
      </c>
      <c r="AN41" s="22">
        <v>277.49</v>
      </c>
      <c r="AO41" s="22">
        <v>124.22</v>
      </c>
      <c r="AP41" s="22">
        <v>201.34</v>
      </c>
      <c r="AQ41" s="22">
        <v>76.83</v>
      </c>
      <c r="AR41" s="22">
        <v>268.91000000000003</v>
      </c>
      <c r="AS41" s="22">
        <v>169.93</v>
      </c>
      <c r="AT41" s="22">
        <v>221.19</v>
      </c>
      <c r="AU41" s="22">
        <v>235.64</v>
      </c>
      <c r="AV41" s="22">
        <v>75.02</v>
      </c>
      <c r="AW41" s="22">
        <v>139.16</v>
      </c>
      <c r="AX41" s="22">
        <v>524.4</v>
      </c>
      <c r="AY41" s="22">
        <v>0</v>
      </c>
      <c r="AZ41" s="22">
        <v>144.65</v>
      </c>
      <c r="BA41" s="22">
        <v>144.94</v>
      </c>
      <c r="BB41" s="22">
        <v>262.35000000000002</v>
      </c>
      <c r="BC41" s="22">
        <v>78.67</v>
      </c>
      <c r="BD41" s="22">
        <v>0.13</v>
      </c>
      <c r="BE41" s="22">
        <v>0.06</v>
      </c>
      <c r="BF41" s="22">
        <v>0.03</v>
      </c>
      <c r="BG41" s="22">
        <v>7.0000000000000007E-2</v>
      </c>
      <c r="BH41" s="22">
        <v>0.08</v>
      </c>
      <c r="BI41" s="22">
        <v>0.39</v>
      </c>
      <c r="BJ41" s="22">
        <v>0</v>
      </c>
      <c r="BK41" s="22">
        <v>1.1599999999999999</v>
      </c>
      <c r="BL41" s="22">
        <v>0</v>
      </c>
      <c r="BM41" s="22">
        <v>0.35</v>
      </c>
      <c r="BN41" s="22">
        <v>0</v>
      </c>
      <c r="BO41" s="22">
        <v>0</v>
      </c>
      <c r="BP41" s="22">
        <v>0</v>
      </c>
      <c r="BQ41" s="22">
        <v>0.08</v>
      </c>
      <c r="BR41" s="22">
        <v>0.11</v>
      </c>
      <c r="BS41" s="22">
        <v>1.02</v>
      </c>
      <c r="BT41" s="22">
        <v>0</v>
      </c>
      <c r="BU41" s="22">
        <v>0</v>
      </c>
      <c r="BV41" s="22">
        <v>0.13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148.72</v>
      </c>
      <c r="CD41" s="22">
        <v>38.380000000000003</v>
      </c>
      <c r="CF41" s="22">
        <v>0</v>
      </c>
      <c r="CG41" s="22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5</v>
      </c>
      <c r="CP41" s="22">
        <v>0.5</v>
      </c>
    </row>
    <row r="42" spans="1:94" s="22" customFormat="1" ht="31.5" x14ac:dyDescent="0.25">
      <c r="A42" s="22" t="str">
        <f>"2/6"</f>
        <v>2/6</v>
      </c>
      <c r="B42" s="23" t="s">
        <v>105</v>
      </c>
      <c r="C42" s="22" t="str">
        <f>"100"</f>
        <v>100</v>
      </c>
      <c r="D42" s="22">
        <v>9.73</v>
      </c>
      <c r="E42" s="22">
        <v>10.35</v>
      </c>
      <c r="F42" s="22">
        <v>10.6</v>
      </c>
      <c r="G42" s="22">
        <v>0</v>
      </c>
      <c r="H42" s="22">
        <v>1.7</v>
      </c>
      <c r="I42" s="22">
        <v>140.81923399999999</v>
      </c>
      <c r="J42" s="22">
        <v>4.45</v>
      </c>
      <c r="K42" s="22">
        <v>0.08</v>
      </c>
      <c r="L42" s="22">
        <v>0</v>
      </c>
      <c r="M42" s="22">
        <v>0</v>
      </c>
      <c r="N42" s="22">
        <v>1.7</v>
      </c>
      <c r="O42" s="22">
        <v>0</v>
      </c>
      <c r="P42" s="22">
        <v>0</v>
      </c>
      <c r="Q42" s="22">
        <v>0</v>
      </c>
      <c r="R42" s="22">
        <v>0</v>
      </c>
      <c r="S42" s="22">
        <v>0.03</v>
      </c>
      <c r="T42" s="22">
        <v>1.49</v>
      </c>
      <c r="U42" s="22">
        <v>308.33</v>
      </c>
      <c r="V42" s="22">
        <v>128.69999999999999</v>
      </c>
      <c r="W42" s="22">
        <v>67.7</v>
      </c>
      <c r="X42" s="22">
        <v>11.28</v>
      </c>
      <c r="Y42" s="22">
        <v>148.05000000000001</v>
      </c>
      <c r="Z42" s="22">
        <v>1.67</v>
      </c>
      <c r="AA42" s="22">
        <v>124.2</v>
      </c>
      <c r="AB42" s="22">
        <v>46.6</v>
      </c>
      <c r="AC42" s="22">
        <v>216.8</v>
      </c>
      <c r="AD42" s="22">
        <v>0.49</v>
      </c>
      <c r="AE42" s="22">
        <v>0.05</v>
      </c>
      <c r="AF42" s="22">
        <v>0.3</v>
      </c>
      <c r="AG42" s="22">
        <v>0.14000000000000001</v>
      </c>
      <c r="AH42" s="22">
        <v>2.93</v>
      </c>
      <c r="AI42" s="22">
        <v>0.14000000000000001</v>
      </c>
      <c r="AJ42" s="22">
        <v>0</v>
      </c>
      <c r="AK42" s="22">
        <v>43.52</v>
      </c>
      <c r="AL42" s="22">
        <v>42.97</v>
      </c>
      <c r="AM42" s="22">
        <v>835.95</v>
      </c>
      <c r="AN42" s="22">
        <v>695.48</v>
      </c>
      <c r="AO42" s="22">
        <v>318.61</v>
      </c>
      <c r="AP42" s="22">
        <v>465.2</v>
      </c>
      <c r="AQ42" s="22">
        <v>156.35</v>
      </c>
      <c r="AR42" s="22">
        <v>498.78</v>
      </c>
      <c r="AS42" s="22">
        <v>501.73</v>
      </c>
      <c r="AT42" s="22">
        <v>555.69000000000005</v>
      </c>
      <c r="AU42" s="22">
        <v>868.32</v>
      </c>
      <c r="AV42" s="22">
        <v>240.85</v>
      </c>
      <c r="AW42" s="22">
        <v>294.07</v>
      </c>
      <c r="AX42" s="22">
        <v>1254.6400000000001</v>
      </c>
      <c r="AY42" s="22">
        <v>9.8699999999999992</v>
      </c>
      <c r="AZ42" s="22">
        <v>280.76</v>
      </c>
      <c r="BA42" s="22">
        <v>656.02</v>
      </c>
      <c r="BB42" s="22">
        <v>384.53</v>
      </c>
      <c r="BC42" s="22">
        <v>213.62</v>
      </c>
      <c r="BD42" s="22">
        <v>0.08</v>
      </c>
      <c r="BE42" s="22">
        <v>0.04</v>
      </c>
      <c r="BF42" s="22">
        <v>0.02</v>
      </c>
      <c r="BG42" s="22">
        <v>0.05</v>
      </c>
      <c r="BH42" s="22">
        <v>0.05</v>
      </c>
      <c r="BI42" s="22">
        <v>0.24</v>
      </c>
      <c r="BJ42" s="22">
        <v>0</v>
      </c>
      <c r="BK42" s="22">
        <v>0.68</v>
      </c>
      <c r="BL42" s="22">
        <v>0</v>
      </c>
      <c r="BM42" s="22">
        <v>0.21</v>
      </c>
      <c r="BN42" s="22">
        <v>0</v>
      </c>
      <c r="BO42" s="22">
        <v>0</v>
      </c>
      <c r="BP42" s="22">
        <v>0</v>
      </c>
      <c r="BQ42" s="22">
        <v>0.05</v>
      </c>
      <c r="BR42" s="22">
        <v>7.0000000000000007E-2</v>
      </c>
      <c r="BS42" s="22">
        <v>0.55000000000000004</v>
      </c>
      <c r="BT42" s="22">
        <v>0</v>
      </c>
      <c r="BU42" s="22">
        <v>0</v>
      </c>
      <c r="BV42" s="22">
        <v>0.03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80.760000000000005</v>
      </c>
      <c r="CD42" s="22">
        <v>131.97</v>
      </c>
      <c r="CF42" s="22">
        <v>0</v>
      </c>
      <c r="CG42" s="22">
        <v>0</v>
      </c>
      <c r="CH42" s="22">
        <v>0</v>
      </c>
      <c r="CI42" s="22">
        <v>0</v>
      </c>
      <c r="CJ42" s="22">
        <v>0</v>
      </c>
      <c r="CK42" s="22">
        <v>0</v>
      </c>
      <c r="CL42" s="22">
        <v>0</v>
      </c>
      <c r="CM42" s="22">
        <v>0</v>
      </c>
      <c r="CN42" s="22">
        <v>0</v>
      </c>
      <c r="CO42" s="22">
        <v>0</v>
      </c>
      <c r="CP42" s="22">
        <v>0.5</v>
      </c>
    </row>
    <row r="43" spans="1:94" s="22" customFormat="1" ht="31.5" x14ac:dyDescent="0.25">
      <c r="A43" s="22" t="str">
        <f>"32/10"</f>
        <v>32/10</v>
      </c>
      <c r="B43" s="23" t="s">
        <v>106</v>
      </c>
      <c r="C43" s="22" t="str">
        <f>"180"</f>
        <v>180</v>
      </c>
      <c r="D43" s="22">
        <v>2.82</v>
      </c>
      <c r="E43" s="22">
        <v>2.56</v>
      </c>
      <c r="F43" s="22">
        <v>2.89</v>
      </c>
      <c r="G43" s="22">
        <v>0.06</v>
      </c>
      <c r="H43" s="22">
        <v>8.5500000000000007</v>
      </c>
      <c r="I43" s="22">
        <v>70.009740000000008</v>
      </c>
      <c r="J43" s="22">
        <v>1.8</v>
      </c>
      <c r="K43" s="22">
        <v>0</v>
      </c>
      <c r="L43" s="22">
        <v>0</v>
      </c>
      <c r="M43" s="22">
        <v>0</v>
      </c>
      <c r="N43" s="22">
        <v>8.5500000000000007</v>
      </c>
      <c r="O43" s="22">
        <v>0</v>
      </c>
      <c r="P43" s="22">
        <v>0</v>
      </c>
      <c r="Q43" s="22">
        <v>0</v>
      </c>
      <c r="R43" s="22">
        <v>0</v>
      </c>
      <c r="S43" s="22">
        <v>0.09</v>
      </c>
      <c r="T43" s="22">
        <v>0.63</v>
      </c>
      <c r="U43" s="22">
        <v>44.59</v>
      </c>
      <c r="V43" s="22">
        <v>130.22</v>
      </c>
      <c r="W43" s="22">
        <v>104.89</v>
      </c>
      <c r="X43" s="22">
        <v>11.97</v>
      </c>
      <c r="Y43" s="22">
        <v>75.33</v>
      </c>
      <c r="Z43" s="22">
        <v>0.1</v>
      </c>
      <c r="AA43" s="22">
        <v>18</v>
      </c>
      <c r="AB43" s="22">
        <v>8.1</v>
      </c>
      <c r="AC43" s="22">
        <v>19.8</v>
      </c>
      <c r="AD43" s="22">
        <v>0</v>
      </c>
      <c r="AE43" s="22">
        <v>0.03</v>
      </c>
      <c r="AF43" s="22">
        <v>0.12</v>
      </c>
      <c r="AG43" s="22">
        <v>0.08</v>
      </c>
      <c r="AH43" s="22">
        <v>0.72</v>
      </c>
      <c r="AI43" s="22">
        <v>0.47</v>
      </c>
      <c r="AJ43" s="22">
        <v>0</v>
      </c>
      <c r="AK43" s="22">
        <v>143.77000000000001</v>
      </c>
      <c r="AL43" s="22">
        <v>142</v>
      </c>
      <c r="AM43" s="22">
        <v>243.43</v>
      </c>
      <c r="AN43" s="22">
        <v>195.8</v>
      </c>
      <c r="AO43" s="22">
        <v>65.27</v>
      </c>
      <c r="AP43" s="22">
        <v>114.66</v>
      </c>
      <c r="AQ43" s="22">
        <v>37.93</v>
      </c>
      <c r="AR43" s="22">
        <v>128.77000000000001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162.29</v>
      </c>
      <c r="BC43" s="22">
        <v>22.93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0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178.69</v>
      </c>
      <c r="CD43" s="22">
        <v>19.350000000000001</v>
      </c>
      <c r="CF43" s="22">
        <v>0</v>
      </c>
      <c r="CG43" s="22">
        <v>0</v>
      </c>
      <c r="CH43" s="22">
        <v>0</v>
      </c>
      <c r="CI43" s="22">
        <v>0</v>
      </c>
      <c r="CJ43" s="22">
        <v>0</v>
      </c>
      <c r="CK43" s="22">
        <v>0</v>
      </c>
      <c r="CL43" s="22">
        <v>0</v>
      </c>
      <c r="CM43" s="22">
        <v>0</v>
      </c>
      <c r="CN43" s="22">
        <v>0</v>
      </c>
      <c r="CO43" s="22">
        <v>4.5</v>
      </c>
      <c r="CP43" s="22">
        <v>0</v>
      </c>
    </row>
    <row r="44" spans="1:94" s="22" customFormat="1" x14ac:dyDescent="0.25">
      <c r="A44" s="22" t="str">
        <f>"-"</f>
        <v>-</v>
      </c>
      <c r="B44" s="23" t="s">
        <v>88</v>
      </c>
      <c r="C44" s="22" t="str">
        <f>"30"</f>
        <v>30</v>
      </c>
      <c r="D44" s="22">
        <v>1.98</v>
      </c>
      <c r="E44" s="22">
        <v>0</v>
      </c>
      <c r="F44" s="22">
        <v>0.2</v>
      </c>
      <c r="G44" s="22">
        <v>0.2</v>
      </c>
      <c r="H44" s="22">
        <v>14.07</v>
      </c>
      <c r="I44" s="22">
        <v>67.170299999999997</v>
      </c>
      <c r="J44" s="22">
        <v>0</v>
      </c>
      <c r="K44" s="22">
        <v>0</v>
      </c>
      <c r="L44" s="22">
        <v>0</v>
      </c>
      <c r="M44" s="22">
        <v>0</v>
      </c>
      <c r="N44" s="22">
        <v>0.33</v>
      </c>
      <c r="O44" s="22">
        <v>13.68</v>
      </c>
      <c r="P44" s="22">
        <v>0.06</v>
      </c>
      <c r="Q44" s="22">
        <v>0</v>
      </c>
      <c r="R44" s="22">
        <v>0</v>
      </c>
      <c r="S44" s="22">
        <v>0</v>
      </c>
      <c r="T44" s="22">
        <v>0.54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152.69</v>
      </c>
      <c r="AN44" s="22">
        <v>50.63</v>
      </c>
      <c r="AO44" s="22">
        <v>30.02</v>
      </c>
      <c r="AP44" s="22">
        <v>60.03</v>
      </c>
      <c r="AQ44" s="22">
        <v>22.71</v>
      </c>
      <c r="AR44" s="22">
        <v>108.58</v>
      </c>
      <c r="AS44" s="22">
        <v>67.34</v>
      </c>
      <c r="AT44" s="22">
        <v>93.96</v>
      </c>
      <c r="AU44" s="22">
        <v>77.52</v>
      </c>
      <c r="AV44" s="22">
        <v>40.72</v>
      </c>
      <c r="AW44" s="22">
        <v>72.040000000000006</v>
      </c>
      <c r="AX44" s="22">
        <v>602.39</v>
      </c>
      <c r="AY44" s="22">
        <v>0</v>
      </c>
      <c r="AZ44" s="22">
        <v>196.27</v>
      </c>
      <c r="BA44" s="22">
        <v>85.35</v>
      </c>
      <c r="BB44" s="22">
        <v>56.64</v>
      </c>
      <c r="BC44" s="22">
        <v>44.89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0.02</v>
      </c>
      <c r="BL44" s="22">
        <v>0</v>
      </c>
      <c r="BM44" s="22">
        <v>0</v>
      </c>
      <c r="BN44" s="22">
        <v>0</v>
      </c>
      <c r="BO44" s="22">
        <v>0</v>
      </c>
      <c r="BP44" s="22">
        <v>0</v>
      </c>
      <c r="BQ44" s="22">
        <v>0</v>
      </c>
      <c r="BR44" s="22">
        <v>0</v>
      </c>
      <c r="BS44" s="22">
        <v>0.02</v>
      </c>
      <c r="BT44" s="22">
        <v>0</v>
      </c>
      <c r="BU44" s="22">
        <v>0</v>
      </c>
      <c r="BV44" s="22">
        <v>0.08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11.73</v>
      </c>
      <c r="CD44" s="22">
        <v>0</v>
      </c>
      <c r="CF44" s="22">
        <v>0</v>
      </c>
      <c r="CG44" s="22">
        <v>0</v>
      </c>
      <c r="CH44" s="22">
        <v>0</v>
      </c>
      <c r="CI44" s="22">
        <v>0</v>
      </c>
      <c r="CJ44" s="22">
        <v>0</v>
      </c>
      <c r="CK44" s="22">
        <v>0</v>
      </c>
      <c r="CL44" s="22">
        <v>0</v>
      </c>
      <c r="CM44" s="22">
        <v>0</v>
      </c>
      <c r="CN44" s="22">
        <v>0</v>
      </c>
      <c r="CO44" s="22">
        <v>0</v>
      </c>
      <c r="CP44" s="22">
        <v>0</v>
      </c>
    </row>
    <row r="45" spans="1:94" s="24" customFormat="1" x14ac:dyDescent="0.25">
      <c r="A45" s="24" t="str">
        <f>"-"</f>
        <v>-</v>
      </c>
      <c r="B45" s="25" t="s">
        <v>89</v>
      </c>
      <c r="C45" s="24" t="str">
        <f>"30"</f>
        <v>30</v>
      </c>
      <c r="D45" s="24">
        <v>1.98</v>
      </c>
      <c r="E45" s="24">
        <v>0</v>
      </c>
      <c r="F45" s="24">
        <v>0.36</v>
      </c>
      <c r="G45" s="24">
        <v>0.36</v>
      </c>
      <c r="H45" s="24">
        <v>12.51</v>
      </c>
      <c r="I45" s="24">
        <v>58.013999999999996</v>
      </c>
      <c r="J45" s="24">
        <v>0.06</v>
      </c>
      <c r="K45" s="24">
        <v>0</v>
      </c>
      <c r="L45" s="24">
        <v>0</v>
      </c>
      <c r="M45" s="24">
        <v>0</v>
      </c>
      <c r="N45" s="24">
        <v>0.36</v>
      </c>
      <c r="O45" s="24">
        <v>9.66</v>
      </c>
      <c r="P45" s="24">
        <v>2.4900000000000002</v>
      </c>
      <c r="Q45" s="24">
        <v>0</v>
      </c>
      <c r="R45" s="24">
        <v>0</v>
      </c>
      <c r="S45" s="24">
        <v>0.3</v>
      </c>
      <c r="T45" s="24">
        <v>0.75</v>
      </c>
      <c r="U45" s="24">
        <v>183</v>
      </c>
      <c r="V45" s="24">
        <v>73.5</v>
      </c>
      <c r="W45" s="24">
        <v>10.5</v>
      </c>
      <c r="X45" s="24">
        <v>14.1</v>
      </c>
      <c r="Y45" s="24">
        <v>47.4</v>
      </c>
      <c r="Z45" s="24">
        <v>1.17</v>
      </c>
      <c r="AA45" s="24">
        <v>0</v>
      </c>
      <c r="AB45" s="24">
        <v>1.5</v>
      </c>
      <c r="AC45" s="24">
        <v>0.3</v>
      </c>
      <c r="AD45" s="24">
        <v>0.42</v>
      </c>
      <c r="AE45" s="24">
        <v>0.05</v>
      </c>
      <c r="AF45" s="24">
        <v>0.02</v>
      </c>
      <c r="AG45" s="24">
        <v>0.21</v>
      </c>
      <c r="AH45" s="24">
        <v>0.6</v>
      </c>
      <c r="AI45" s="24">
        <v>0</v>
      </c>
      <c r="AJ45" s="24">
        <v>0</v>
      </c>
      <c r="AK45" s="24">
        <v>0</v>
      </c>
      <c r="AL45" s="24">
        <v>0</v>
      </c>
      <c r="AM45" s="24">
        <v>128.1</v>
      </c>
      <c r="AN45" s="24">
        <v>66.900000000000006</v>
      </c>
      <c r="AO45" s="24">
        <v>27.9</v>
      </c>
      <c r="AP45" s="24">
        <v>59.4</v>
      </c>
      <c r="AQ45" s="24">
        <v>24</v>
      </c>
      <c r="AR45" s="24">
        <v>111.3</v>
      </c>
      <c r="AS45" s="24">
        <v>89.1</v>
      </c>
      <c r="AT45" s="24">
        <v>87.3</v>
      </c>
      <c r="AU45" s="24">
        <v>139.19999999999999</v>
      </c>
      <c r="AV45" s="24">
        <v>37.200000000000003</v>
      </c>
      <c r="AW45" s="24">
        <v>93</v>
      </c>
      <c r="AX45" s="24">
        <v>458.7</v>
      </c>
      <c r="AY45" s="24">
        <v>0</v>
      </c>
      <c r="AZ45" s="24">
        <v>157.80000000000001</v>
      </c>
      <c r="BA45" s="24">
        <v>87.3</v>
      </c>
      <c r="BB45" s="24">
        <v>54</v>
      </c>
      <c r="BC45" s="24">
        <v>39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0.04</v>
      </c>
      <c r="BL45" s="24">
        <v>0</v>
      </c>
      <c r="BM45" s="24">
        <v>0</v>
      </c>
      <c r="BN45" s="24">
        <v>0.01</v>
      </c>
      <c r="BO45" s="24">
        <v>0</v>
      </c>
      <c r="BP45" s="24">
        <v>0</v>
      </c>
      <c r="BQ45" s="24">
        <v>0</v>
      </c>
      <c r="BR45" s="24">
        <v>0</v>
      </c>
      <c r="BS45" s="24">
        <v>0.03</v>
      </c>
      <c r="BT45" s="24">
        <v>0</v>
      </c>
      <c r="BU45" s="24">
        <v>0</v>
      </c>
      <c r="BV45" s="24">
        <v>0.14000000000000001</v>
      </c>
      <c r="BW45" s="24">
        <v>0.02</v>
      </c>
      <c r="BX45" s="24">
        <v>0</v>
      </c>
      <c r="BY45" s="24">
        <v>0</v>
      </c>
      <c r="BZ45" s="24">
        <v>0</v>
      </c>
      <c r="CA45" s="24">
        <v>0</v>
      </c>
      <c r="CB45" s="24">
        <v>14.1</v>
      </c>
      <c r="CD45" s="24">
        <v>0.25</v>
      </c>
      <c r="CF45" s="24">
        <v>0</v>
      </c>
      <c r="CG45" s="24">
        <v>0</v>
      </c>
      <c r="CH45" s="24">
        <v>0</v>
      </c>
      <c r="CI45" s="24">
        <v>0</v>
      </c>
      <c r="CJ45" s="24">
        <v>0</v>
      </c>
      <c r="CK45" s="24">
        <v>0</v>
      </c>
      <c r="CL45" s="24">
        <v>0</v>
      </c>
      <c r="CM45" s="24">
        <v>0</v>
      </c>
      <c r="CN45" s="24">
        <v>0</v>
      </c>
      <c r="CO45" s="24">
        <v>0</v>
      </c>
      <c r="CP45" s="24">
        <v>0</v>
      </c>
    </row>
    <row r="46" spans="1:94" s="27" customFormat="1" x14ac:dyDescent="0.25">
      <c r="B46" s="28" t="s">
        <v>92</v>
      </c>
      <c r="D46" s="27">
        <v>21.7</v>
      </c>
      <c r="E46" s="27">
        <v>15.08</v>
      </c>
      <c r="F46" s="27">
        <v>20.38</v>
      </c>
      <c r="G46" s="27">
        <v>1.05</v>
      </c>
      <c r="H46" s="27">
        <v>77.260000000000005</v>
      </c>
      <c r="I46" s="27">
        <v>574.55999999999995</v>
      </c>
      <c r="J46" s="27">
        <v>10.3</v>
      </c>
      <c r="K46" s="27">
        <v>0.19</v>
      </c>
      <c r="L46" s="27">
        <v>0</v>
      </c>
      <c r="M46" s="27">
        <v>0</v>
      </c>
      <c r="N46" s="27">
        <v>19.64</v>
      </c>
      <c r="O46" s="27">
        <v>53.81</v>
      </c>
      <c r="P46" s="27">
        <v>3.8</v>
      </c>
      <c r="Q46" s="27">
        <v>0</v>
      </c>
      <c r="R46" s="27">
        <v>0</v>
      </c>
      <c r="S46" s="27">
        <v>0.49</v>
      </c>
      <c r="T46" s="27">
        <v>4.82</v>
      </c>
      <c r="U46" s="27">
        <v>770.68</v>
      </c>
      <c r="V46" s="27">
        <v>486.06</v>
      </c>
      <c r="W46" s="27">
        <v>276.89999999999998</v>
      </c>
      <c r="X46" s="27">
        <v>68.319999999999993</v>
      </c>
      <c r="Y46" s="27">
        <v>396.68</v>
      </c>
      <c r="Z46" s="27">
        <v>3.48</v>
      </c>
      <c r="AA46" s="27">
        <v>177.2</v>
      </c>
      <c r="AB46" s="27">
        <v>76.45</v>
      </c>
      <c r="AC46" s="27">
        <v>275.89999999999998</v>
      </c>
      <c r="AD46" s="27">
        <v>1.1299999999999999</v>
      </c>
      <c r="AE46" s="27">
        <v>0.19</v>
      </c>
      <c r="AF46" s="27">
        <v>0.56999999999999995</v>
      </c>
      <c r="AG46" s="27">
        <v>1.1000000000000001</v>
      </c>
      <c r="AH46" s="27">
        <v>6.31</v>
      </c>
      <c r="AI46" s="27">
        <v>1</v>
      </c>
      <c r="AJ46" s="27">
        <v>0</v>
      </c>
      <c r="AK46" s="27">
        <v>309.14999999999998</v>
      </c>
      <c r="AL46" s="27">
        <v>305.31</v>
      </c>
      <c r="AM46" s="27">
        <v>1834.1</v>
      </c>
      <c r="AN46" s="27">
        <v>1286.31</v>
      </c>
      <c r="AO46" s="27">
        <v>566.01</v>
      </c>
      <c r="AP46" s="27">
        <v>900.63</v>
      </c>
      <c r="AQ46" s="27">
        <v>317.82</v>
      </c>
      <c r="AR46" s="27">
        <v>1116.3399999999999</v>
      </c>
      <c r="AS46" s="27">
        <v>828.1</v>
      </c>
      <c r="AT46" s="27">
        <v>958.14</v>
      </c>
      <c r="AU46" s="27">
        <v>1320.68</v>
      </c>
      <c r="AV46" s="27">
        <v>393.79</v>
      </c>
      <c r="AW46" s="27">
        <v>598.27</v>
      </c>
      <c r="AX46" s="27">
        <v>2840.12</v>
      </c>
      <c r="AY46" s="27">
        <v>9.8699999999999992</v>
      </c>
      <c r="AZ46" s="27">
        <v>779.48</v>
      </c>
      <c r="BA46" s="27">
        <v>973.61</v>
      </c>
      <c r="BB46" s="27">
        <v>919.8</v>
      </c>
      <c r="BC46" s="27">
        <v>399.11</v>
      </c>
      <c r="BD46" s="27">
        <v>0.21</v>
      </c>
      <c r="BE46" s="27">
        <v>0.1</v>
      </c>
      <c r="BF46" s="27">
        <v>0.05</v>
      </c>
      <c r="BG46" s="27">
        <v>0.12</v>
      </c>
      <c r="BH46" s="27">
        <v>0.14000000000000001</v>
      </c>
      <c r="BI46" s="27">
        <v>0.64</v>
      </c>
      <c r="BJ46" s="27">
        <v>0</v>
      </c>
      <c r="BK46" s="27">
        <v>1.91</v>
      </c>
      <c r="BL46" s="27">
        <v>0</v>
      </c>
      <c r="BM46" s="27">
        <v>0.56999999999999995</v>
      </c>
      <c r="BN46" s="27">
        <v>0.01</v>
      </c>
      <c r="BO46" s="27">
        <v>0</v>
      </c>
      <c r="BP46" s="27">
        <v>0</v>
      </c>
      <c r="BQ46" s="27">
        <v>0.12</v>
      </c>
      <c r="BR46" s="27">
        <v>0.19</v>
      </c>
      <c r="BS46" s="27">
        <v>1.63</v>
      </c>
      <c r="BT46" s="27">
        <v>0</v>
      </c>
      <c r="BU46" s="27">
        <v>0</v>
      </c>
      <c r="BV46" s="27">
        <v>0.39</v>
      </c>
      <c r="BW46" s="27">
        <v>0.03</v>
      </c>
      <c r="BX46" s="27">
        <v>0</v>
      </c>
      <c r="BY46" s="27">
        <v>0</v>
      </c>
      <c r="BZ46" s="27">
        <v>0</v>
      </c>
      <c r="CA46" s="27">
        <v>0</v>
      </c>
      <c r="CB46" s="27">
        <v>434</v>
      </c>
      <c r="CC46" s="27">
        <f>$I$46/$I$47*100</f>
        <v>100</v>
      </c>
      <c r="CD46" s="27">
        <v>189.94</v>
      </c>
      <c r="CF46" s="27">
        <v>0</v>
      </c>
      <c r="CG46" s="27">
        <v>0</v>
      </c>
      <c r="CH46" s="27">
        <v>0</v>
      </c>
      <c r="CI46" s="27">
        <v>0</v>
      </c>
      <c r="CJ46" s="27">
        <v>0</v>
      </c>
      <c r="CK46" s="27">
        <v>0</v>
      </c>
      <c r="CL46" s="27">
        <v>0</v>
      </c>
      <c r="CM46" s="27">
        <v>0</v>
      </c>
      <c r="CN46" s="27">
        <v>0</v>
      </c>
      <c r="CO46" s="27">
        <v>9.5</v>
      </c>
      <c r="CP46" s="27">
        <v>1</v>
      </c>
    </row>
    <row r="47" spans="1:94" s="27" customFormat="1" x14ac:dyDescent="0.25">
      <c r="B47" s="28" t="s">
        <v>93</v>
      </c>
      <c r="D47" s="27">
        <v>21.7</v>
      </c>
      <c r="E47" s="27">
        <v>15.08</v>
      </c>
      <c r="F47" s="27">
        <v>20.38</v>
      </c>
      <c r="G47" s="27">
        <v>1.05</v>
      </c>
      <c r="H47" s="27">
        <v>77.260000000000005</v>
      </c>
      <c r="I47" s="27">
        <v>574.55999999999995</v>
      </c>
      <c r="J47" s="27">
        <v>10.3</v>
      </c>
      <c r="K47" s="27">
        <v>0.19</v>
      </c>
      <c r="L47" s="27">
        <v>0</v>
      </c>
      <c r="M47" s="27">
        <v>0</v>
      </c>
      <c r="N47" s="27">
        <v>19.64</v>
      </c>
      <c r="O47" s="27">
        <v>53.81</v>
      </c>
      <c r="P47" s="27">
        <v>3.8</v>
      </c>
      <c r="Q47" s="27">
        <v>0</v>
      </c>
      <c r="R47" s="27">
        <v>0</v>
      </c>
      <c r="S47" s="27">
        <v>0.49</v>
      </c>
      <c r="T47" s="27">
        <v>4.82</v>
      </c>
      <c r="U47" s="27">
        <v>770.68</v>
      </c>
      <c r="V47" s="27">
        <v>486.06</v>
      </c>
      <c r="W47" s="27">
        <v>276.89999999999998</v>
      </c>
      <c r="X47" s="27">
        <v>68.319999999999993</v>
      </c>
      <c r="Y47" s="27">
        <v>396.68</v>
      </c>
      <c r="Z47" s="27">
        <v>3.48</v>
      </c>
      <c r="AA47" s="27">
        <v>177.2</v>
      </c>
      <c r="AB47" s="27">
        <v>76.45</v>
      </c>
      <c r="AC47" s="27">
        <v>275.89999999999998</v>
      </c>
      <c r="AD47" s="27">
        <v>1.1299999999999999</v>
      </c>
      <c r="AE47" s="27">
        <v>0.19</v>
      </c>
      <c r="AF47" s="27">
        <v>0.56999999999999995</v>
      </c>
      <c r="AG47" s="27">
        <v>1.1000000000000001</v>
      </c>
      <c r="AH47" s="27">
        <v>6.31</v>
      </c>
      <c r="AI47" s="27">
        <v>1</v>
      </c>
      <c r="AJ47" s="27">
        <v>0</v>
      </c>
      <c r="AK47" s="27">
        <v>309.14999999999998</v>
      </c>
      <c r="AL47" s="27">
        <v>305.31</v>
      </c>
      <c r="AM47" s="27">
        <v>1834.1</v>
      </c>
      <c r="AN47" s="27">
        <v>1286.31</v>
      </c>
      <c r="AO47" s="27">
        <v>566.01</v>
      </c>
      <c r="AP47" s="27">
        <v>900.63</v>
      </c>
      <c r="AQ47" s="27">
        <v>317.82</v>
      </c>
      <c r="AR47" s="27">
        <v>1116.3399999999999</v>
      </c>
      <c r="AS47" s="27">
        <v>828.1</v>
      </c>
      <c r="AT47" s="27">
        <v>958.14</v>
      </c>
      <c r="AU47" s="27">
        <v>1320.68</v>
      </c>
      <c r="AV47" s="27">
        <v>393.79</v>
      </c>
      <c r="AW47" s="27">
        <v>598.27</v>
      </c>
      <c r="AX47" s="27">
        <v>2840.12</v>
      </c>
      <c r="AY47" s="27">
        <v>9.8699999999999992</v>
      </c>
      <c r="AZ47" s="27">
        <v>779.48</v>
      </c>
      <c r="BA47" s="27">
        <v>973.61</v>
      </c>
      <c r="BB47" s="27">
        <v>919.8</v>
      </c>
      <c r="BC47" s="27">
        <v>399.11</v>
      </c>
      <c r="BD47" s="27">
        <v>0.21</v>
      </c>
      <c r="BE47" s="27">
        <v>0.1</v>
      </c>
      <c r="BF47" s="27">
        <v>0.05</v>
      </c>
      <c r="BG47" s="27">
        <v>0.12</v>
      </c>
      <c r="BH47" s="27">
        <v>0.14000000000000001</v>
      </c>
      <c r="BI47" s="27">
        <v>0.64</v>
      </c>
      <c r="BJ47" s="27">
        <v>0</v>
      </c>
      <c r="BK47" s="27">
        <v>1.91</v>
      </c>
      <c r="BL47" s="27">
        <v>0</v>
      </c>
      <c r="BM47" s="27">
        <v>0.56999999999999995</v>
      </c>
      <c r="BN47" s="27">
        <v>0.01</v>
      </c>
      <c r="BO47" s="27">
        <v>0</v>
      </c>
      <c r="BP47" s="27">
        <v>0</v>
      </c>
      <c r="BQ47" s="27">
        <v>0.12</v>
      </c>
      <c r="BR47" s="27">
        <v>0.19</v>
      </c>
      <c r="BS47" s="27">
        <v>1.63</v>
      </c>
      <c r="BT47" s="27">
        <v>0</v>
      </c>
      <c r="BU47" s="27">
        <v>0</v>
      </c>
      <c r="BV47" s="27">
        <v>0.39</v>
      </c>
      <c r="BW47" s="27">
        <v>0.03</v>
      </c>
      <c r="BX47" s="27">
        <v>0</v>
      </c>
      <c r="BY47" s="27">
        <v>0</v>
      </c>
      <c r="BZ47" s="27">
        <v>0</v>
      </c>
      <c r="CA47" s="27">
        <v>0</v>
      </c>
      <c r="CB47" s="27">
        <v>434</v>
      </c>
      <c r="CD47" s="27">
        <v>189.94</v>
      </c>
      <c r="CF47" s="27">
        <v>0</v>
      </c>
      <c r="CG47" s="27">
        <v>0</v>
      </c>
      <c r="CH47" s="27">
        <v>0</v>
      </c>
      <c r="CI47" s="27">
        <v>0</v>
      </c>
      <c r="CJ47" s="27">
        <v>0</v>
      </c>
      <c r="CK47" s="27">
        <v>0</v>
      </c>
      <c r="CL47" s="27">
        <v>0</v>
      </c>
      <c r="CM47" s="27">
        <v>0</v>
      </c>
      <c r="CN47" s="27">
        <v>0</v>
      </c>
      <c r="CO47" s="27">
        <v>9.5</v>
      </c>
      <c r="CP47" s="27">
        <v>1</v>
      </c>
    </row>
    <row r="48" spans="1:94" x14ac:dyDescent="0.25">
      <c r="B48" s="21" t="s">
        <v>107</v>
      </c>
    </row>
    <row r="49" spans="1:94" x14ac:dyDescent="0.25">
      <c r="B49" s="21" t="s">
        <v>83</v>
      </c>
    </row>
    <row r="50" spans="1:94" s="22" customFormat="1" ht="31.5" x14ac:dyDescent="0.25">
      <c r="A50" s="22" t="str">
        <f>"12/7"</f>
        <v>12/7</v>
      </c>
      <c r="B50" s="23" t="s">
        <v>108</v>
      </c>
      <c r="C50" s="22" t="str">
        <f>"90"</f>
        <v>90</v>
      </c>
      <c r="D50" s="22">
        <v>15.29</v>
      </c>
      <c r="E50" s="22">
        <v>14.32</v>
      </c>
      <c r="F50" s="22">
        <v>5.27</v>
      </c>
      <c r="G50" s="22">
        <v>0.11</v>
      </c>
      <c r="H50" s="22">
        <v>7.22</v>
      </c>
      <c r="I50" s="22">
        <v>137.91577500000002</v>
      </c>
      <c r="J50" s="22">
        <v>1.27</v>
      </c>
      <c r="K50" s="22">
        <v>0</v>
      </c>
      <c r="L50" s="22">
        <v>0</v>
      </c>
      <c r="M50" s="22">
        <v>0</v>
      </c>
      <c r="N50" s="22">
        <v>1.03</v>
      </c>
      <c r="O50" s="22">
        <v>6.16</v>
      </c>
      <c r="P50" s="22">
        <v>0.03</v>
      </c>
      <c r="Q50" s="22">
        <v>0</v>
      </c>
      <c r="R50" s="22">
        <v>0</v>
      </c>
      <c r="S50" s="22">
        <v>0.02</v>
      </c>
      <c r="T50" s="22">
        <v>1.68</v>
      </c>
      <c r="U50" s="22">
        <v>197.53</v>
      </c>
      <c r="V50" s="22">
        <v>195.24</v>
      </c>
      <c r="W50" s="22">
        <v>39.450000000000003</v>
      </c>
      <c r="X50" s="22">
        <v>22.84</v>
      </c>
      <c r="Y50" s="22">
        <v>155.84</v>
      </c>
      <c r="Z50" s="22">
        <v>0.56999999999999995</v>
      </c>
      <c r="AA50" s="22">
        <v>37.909999999999997</v>
      </c>
      <c r="AB50" s="22">
        <v>5.18</v>
      </c>
      <c r="AC50" s="22">
        <v>38.840000000000003</v>
      </c>
      <c r="AD50" s="22">
        <v>1.05</v>
      </c>
      <c r="AE50" s="22">
        <v>0.13</v>
      </c>
      <c r="AF50" s="22">
        <v>0.15</v>
      </c>
      <c r="AG50" s="22">
        <v>2.94</v>
      </c>
      <c r="AH50" s="22">
        <v>5.81</v>
      </c>
      <c r="AI50" s="22">
        <v>0.84</v>
      </c>
      <c r="AJ50" s="22">
        <v>0</v>
      </c>
      <c r="AK50" s="22">
        <v>27.87</v>
      </c>
      <c r="AL50" s="22">
        <v>27.53</v>
      </c>
      <c r="AM50" s="22">
        <v>179.99</v>
      </c>
      <c r="AN50" s="22">
        <v>111.1</v>
      </c>
      <c r="AO50" s="22">
        <v>50.06</v>
      </c>
      <c r="AP50" s="22">
        <v>84.32</v>
      </c>
      <c r="AQ50" s="22">
        <v>29.41</v>
      </c>
      <c r="AR50" s="22">
        <v>113.16</v>
      </c>
      <c r="AS50" s="22">
        <v>71.03</v>
      </c>
      <c r="AT50" s="22">
        <v>88.23</v>
      </c>
      <c r="AU50" s="22">
        <v>103.76</v>
      </c>
      <c r="AV50" s="22">
        <v>38.18</v>
      </c>
      <c r="AW50" s="22">
        <v>57.63</v>
      </c>
      <c r="AX50" s="22">
        <v>390.75</v>
      </c>
      <c r="AY50" s="22">
        <v>0.75</v>
      </c>
      <c r="AZ50" s="22">
        <v>117.61</v>
      </c>
      <c r="BA50" s="22">
        <v>91.53</v>
      </c>
      <c r="BB50" s="22">
        <v>84.73</v>
      </c>
      <c r="BC50" s="22">
        <v>42.16</v>
      </c>
      <c r="BD50" s="22">
        <v>0</v>
      </c>
      <c r="BE50" s="22">
        <v>0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  <c r="BK50" s="22">
        <v>0.01</v>
      </c>
      <c r="BL50" s="22">
        <v>0</v>
      </c>
      <c r="BM50" s="22">
        <v>0</v>
      </c>
      <c r="BN50" s="22">
        <v>0</v>
      </c>
      <c r="BO50" s="22">
        <v>0</v>
      </c>
      <c r="BP50" s="22">
        <v>0</v>
      </c>
      <c r="BQ50" s="22">
        <v>0</v>
      </c>
      <c r="BR50" s="22">
        <v>0</v>
      </c>
      <c r="BS50" s="22">
        <v>0.01</v>
      </c>
      <c r="BT50" s="22">
        <v>0</v>
      </c>
      <c r="BU50" s="22">
        <v>0</v>
      </c>
      <c r="BV50" s="22">
        <v>0.05</v>
      </c>
      <c r="BW50" s="22">
        <v>0</v>
      </c>
      <c r="BX50" s="22">
        <v>0</v>
      </c>
      <c r="BY50" s="22">
        <v>0</v>
      </c>
      <c r="BZ50" s="22">
        <v>0</v>
      </c>
      <c r="CA50" s="22">
        <v>0</v>
      </c>
      <c r="CB50" s="22">
        <v>73.819999999999993</v>
      </c>
      <c r="CD50" s="22">
        <v>38.78</v>
      </c>
      <c r="CF50" s="22">
        <v>0</v>
      </c>
      <c r="CG50" s="22">
        <v>0</v>
      </c>
      <c r="CH50" s="22">
        <v>0</v>
      </c>
      <c r="CI50" s="22">
        <v>0</v>
      </c>
      <c r="CJ50" s="22">
        <v>0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0.45</v>
      </c>
    </row>
    <row r="51" spans="1:94" s="22" customFormat="1" x14ac:dyDescent="0.25">
      <c r="A51" s="24" t="s">
        <v>126</v>
      </c>
      <c r="B51" s="25" t="s">
        <v>117</v>
      </c>
      <c r="C51" s="26" t="s">
        <v>127</v>
      </c>
      <c r="D51" s="26">
        <v>4.84</v>
      </c>
      <c r="E51" s="26">
        <v>0.04</v>
      </c>
      <c r="F51" s="26">
        <v>4.24</v>
      </c>
      <c r="G51" s="26">
        <v>0.69</v>
      </c>
      <c r="H51" s="26">
        <v>51.02</v>
      </c>
      <c r="I51" s="26">
        <v>262.32997</v>
      </c>
      <c r="J51" s="24">
        <v>2.57</v>
      </c>
      <c r="K51" s="24">
        <v>0.11</v>
      </c>
      <c r="L51" s="24">
        <v>0</v>
      </c>
      <c r="M51" s="24">
        <v>0</v>
      </c>
      <c r="N51" s="24">
        <v>0.54</v>
      </c>
      <c r="O51" s="24">
        <v>48.48</v>
      </c>
      <c r="P51" s="24">
        <v>2</v>
      </c>
      <c r="Q51" s="24">
        <v>0</v>
      </c>
      <c r="R51" s="24">
        <v>0</v>
      </c>
      <c r="S51" s="24">
        <v>0</v>
      </c>
      <c r="T51" s="24">
        <v>1.56</v>
      </c>
      <c r="U51" s="24">
        <v>392.29</v>
      </c>
      <c r="V51" s="24">
        <v>70.87</v>
      </c>
      <c r="W51" s="24">
        <v>10.17</v>
      </c>
      <c r="X51" s="24">
        <v>33.46</v>
      </c>
      <c r="Y51" s="24">
        <v>99.74</v>
      </c>
      <c r="Z51" s="24">
        <v>0.72</v>
      </c>
      <c r="AA51" s="24">
        <v>20</v>
      </c>
      <c r="AB51" s="24">
        <v>13.5</v>
      </c>
      <c r="AC51" s="24">
        <v>22.5</v>
      </c>
      <c r="AD51" s="24">
        <v>0.33</v>
      </c>
      <c r="AE51" s="24">
        <v>0.05</v>
      </c>
      <c r="AF51" s="24">
        <v>0.03</v>
      </c>
      <c r="AG51" s="24">
        <v>0.96</v>
      </c>
      <c r="AH51" s="24">
        <v>2.3199999999999998</v>
      </c>
      <c r="AI51" s="24">
        <v>0</v>
      </c>
      <c r="AJ51" s="22">
        <v>0</v>
      </c>
      <c r="AK51" s="22">
        <v>30.53</v>
      </c>
      <c r="AL51" s="22">
        <v>30.14</v>
      </c>
      <c r="AM51" s="22">
        <v>116</v>
      </c>
      <c r="AN51" s="22">
        <v>118.1</v>
      </c>
      <c r="AO51" s="22">
        <v>26.61</v>
      </c>
      <c r="AP51" s="22">
        <v>76.13</v>
      </c>
      <c r="AQ51" s="22">
        <v>34.840000000000003</v>
      </c>
      <c r="AR51" s="22">
        <v>80.09</v>
      </c>
      <c r="AS51" s="22">
        <v>75.67</v>
      </c>
      <c r="AT51" s="22">
        <v>206.13</v>
      </c>
      <c r="AU51" s="22">
        <v>91.81</v>
      </c>
      <c r="AV51" s="22">
        <v>19.2</v>
      </c>
      <c r="AW51" s="22">
        <v>53.44</v>
      </c>
      <c r="AX51" s="22">
        <v>287.20999999999998</v>
      </c>
      <c r="AY51" s="22">
        <v>0</v>
      </c>
      <c r="AZ51" s="22">
        <v>40.19</v>
      </c>
      <c r="BA51" s="22">
        <v>36.549999999999997</v>
      </c>
      <c r="BB51" s="22">
        <v>72.75</v>
      </c>
      <c r="BC51" s="22">
        <v>21.66</v>
      </c>
      <c r="BD51" s="22">
        <v>0.1</v>
      </c>
      <c r="BE51" s="22">
        <v>0.04</v>
      </c>
      <c r="BF51" s="22">
        <v>0.02</v>
      </c>
      <c r="BG51" s="22">
        <v>0.05</v>
      </c>
      <c r="BH51" s="22">
        <v>0.06</v>
      </c>
      <c r="BI51" s="22">
        <v>0.28999999999999998</v>
      </c>
      <c r="BJ51" s="22">
        <v>0</v>
      </c>
      <c r="BK51" s="22">
        <v>0.88</v>
      </c>
      <c r="BL51" s="22">
        <v>0</v>
      </c>
      <c r="BM51" s="22">
        <v>0.26</v>
      </c>
      <c r="BN51" s="22">
        <v>0</v>
      </c>
      <c r="BO51" s="22">
        <v>0</v>
      </c>
      <c r="BP51" s="22">
        <v>0</v>
      </c>
      <c r="BQ51" s="22">
        <v>0.05</v>
      </c>
      <c r="BR51" s="22">
        <v>0.09</v>
      </c>
      <c r="BS51" s="22">
        <v>0.85</v>
      </c>
      <c r="BT51" s="22">
        <v>0</v>
      </c>
      <c r="BU51" s="22">
        <v>0</v>
      </c>
      <c r="BV51" s="22">
        <v>0.14000000000000001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123.62</v>
      </c>
      <c r="CD51" s="22">
        <v>24.43</v>
      </c>
      <c r="CF51" s="22">
        <v>0</v>
      </c>
      <c r="CG51" s="22">
        <v>0</v>
      </c>
      <c r="CH51" s="22">
        <v>0</v>
      </c>
      <c r="CI51" s="22">
        <v>0</v>
      </c>
      <c r="CJ51" s="22">
        <v>0</v>
      </c>
      <c r="CK51" s="22">
        <v>0</v>
      </c>
      <c r="CL51" s="22">
        <v>0</v>
      </c>
      <c r="CM51" s="22">
        <v>0</v>
      </c>
      <c r="CN51" s="22">
        <v>0</v>
      </c>
      <c r="CO51" s="22">
        <v>0</v>
      </c>
      <c r="CP51" s="22">
        <v>0.23</v>
      </c>
    </row>
    <row r="52" spans="1:94" s="22" customFormat="1" ht="31.5" x14ac:dyDescent="0.25">
      <c r="A52" s="22" t="str">
        <f>"37/10"</f>
        <v>37/10</v>
      </c>
      <c r="B52" s="23" t="s">
        <v>110</v>
      </c>
      <c r="C52" s="22" t="str">
        <f>"200"</f>
        <v>200</v>
      </c>
      <c r="D52" s="22">
        <v>0.24</v>
      </c>
      <c r="E52" s="22">
        <v>0</v>
      </c>
      <c r="F52" s="22">
        <v>0.1</v>
      </c>
      <c r="G52" s="22">
        <v>0.1</v>
      </c>
      <c r="H52" s="22">
        <v>19.489999999999998</v>
      </c>
      <c r="I52" s="22">
        <v>74.31777000000001</v>
      </c>
      <c r="J52" s="22">
        <v>0.02</v>
      </c>
      <c r="K52" s="22">
        <v>0</v>
      </c>
      <c r="L52" s="22">
        <v>0</v>
      </c>
      <c r="M52" s="22">
        <v>0</v>
      </c>
      <c r="N52" s="22">
        <v>17.52</v>
      </c>
      <c r="O52" s="22">
        <v>0.43</v>
      </c>
      <c r="P52" s="22">
        <v>1.54</v>
      </c>
      <c r="Q52" s="22">
        <v>0</v>
      </c>
      <c r="R52" s="22">
        <v>0</v>
      </c>
      <c r="S52" s="22">
        <v>0.35</v>
      </c>
      <c r="T52" s="22">
        <v>0.35</v>
      </c>
      <c r="U52" s="22">
        <v>0.89</v>
      </c>
      <c r="V52" s="22">
        <v>3.86</v>
      </c>
      <c r="W52" s="22">
        <v>4.51</v>
      </c>
      <c r="X52" s="22">
        <v>1.1399999999999999</v>
      </c>
      <c r="Y52" s="22">
        <v>1.1200000000000001</v>
      </c>
      <c r="Z52" s="22">
        <v>0.23</v>
      </c>
      <c r="AA52" s="22">
        <v>0</v>
      </c>
      <c r="AB52" s="22">
        <v>351</v>
      </c>
      <c r="AC52" s="22">
        <v>65.099999999999994</v>
      </c>
      <c r="AD52" s="22">
        <v>0.26</v>
      </c>
      <c r="AE52" s="22">
        <v>0.01</v>
      </c>
      <c r="AF52" s="22">
        <v>0.02</v>
      </c>
      <c r="AG52" s="22">
        <v>0.08</v>
      </c>
      <c r="AH52" s="22">
        <v>0.11</v>
      </c>
      <c r="AI52" s="22">
        <v>39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22">
        <v>0</v>
      </c>
      <c r="BA52" s="22">
        <v>0</v>
      </c>
      <c r="BB52" s="22">
        <v>0</v>
      </c>
      <c r="BC52" s="22">
        <v>0</v>
      </c>
      <c r="BD52" s="22">
        <v>0</v>
      </c>
      <c r="BE52" s="22">
        <v>0</v>
      </c>
      <c r="BF52" s="22">
        <v>0</v>
      </c>
      <c r="BG52" s="22">
        <v>0</v>
      </c>
      <c r="BH52" s="22">
        <v>0</v>
      </c>
      <c r="BI52" s="22">
        <v>0</v>
      </c>
      <c r="BJ52" s="22">
        <v>0</v>
      </c>
      <c r="BK52" s="22">
        <v>0</v>
      </c>
      <c r="BL52" s="22">
        <v>0</v>
      </c>
      <c r="BM52" s="22">
        <v>0</v>
      </c>
      <c r="BN52" s="22">
        <v>0</v>
      </c>
      <c r="BO52" s="22">
        <v>0</v>
      </c>
      <c r="BP52" s="22">
        <v>0</v>
      </c>
      <c r="BQ52" s="22">
        <v>0</v>
      </c>
      <c r="BR52" s="22">
        <v>0</v>
      </c>
      <c r="BS52" s="22">
        <v>0</v>
      </c>
      <c r="BT52" s="22">
        <v>0</v>
      </c>
      <c r="BU52" s="22">
        <v>0</v>
      </c>
      <c r="BV52" s="22">
        <v>0</v>
      </c>
      <c r="BW52" s="22">
        <v>0</v>
      </c>
      <c r="BX52" s="22">
        <v>0</v>
      </c>
      <c r="BY52" s="22">
        <v>0</v>
      </c>
      <c r="BZ52" s="22">
        <v>0</v>
      </c>
      <c r="CA52" s="22">
        <v>0</v>
      </c>
      <c r="CB52" s="22">
        <v>239.02</v>
      </c>
      <c r="CD52" s="22">
        <v>58.5</v>
      </c>
      <c r="CF52" s="22">
        <v>0</v>
      </c>
      <c r="CG52" s="22">
        <v>0</v>
      </c>
      <c r="CH52" s="22">
        <v>0</v>
      </c>
      <c r="CI52" s="22">
        <v>0</v>
      </c>
      <c r="CJ52" s="22">
        <v>0</v>
      </c>
      <c r="CK52" s="22">
        <v>0</v>
      </c>
      <c r="CL52" s="22">
        <v>0</v>
      </c>
      <c r="CM52" s="22">
        <v>0</v>
      </c>
      <c r="CN52" s="22">
        <v>0</v>
      </c>
      <c r="CO52" s="22">
        <v>15</v>
      </c>
      <c r="CP52" s="22">
        <v>0</v>
      </c>
    </row>
    <row r="53" spans="1:94" s="22" customFormat="1" x14ac:dyDescent="0.25">
      <c r="A53" s="22" t="str">
        <f>"-"</f>
        <v>-</v>
      </c>
      <c r="B53" s="23" t="s">
        <v>88</v>
      </c>
      <c r="C53" s="22" t="str">
        <f>"30"</f>
        <v>30</v>
      </c>
      <c r="D53" s="22">
        <v>1.98</v>
      </c>
      <c r="E53" s="22">
        <v>0</v>
      </c>
      <c r="F53" s="22">
        <v>0.2</v>
      </c>
      <c r="G53" s="22">
        <v>0.2</v>
      </c>
      <c r="H53" s="22">
        <v>14.07</v>
      </c>
      <c r="I53" s="22">
        <v>67.170299999999997</v>
      </c>
      <c r="J53" s="22">
        <v>0</v>
      </c>
      <c r="K53" s="22">
        <v>0</v>
      </c>
      <c r="L53" s="22">
        <v>0</v>
      </c>
      <c r="M53" s="22">
        <v>0</v>
      </c>
      <c r="N53" s="22">
        <v>0.33</v>
      </c>
      <c r="O53" s="22">
        <v>13.68</v>
      </c>
      <c r="P53" s="22">
        <v>0.06</v>
      </c>
      <c r="Q53" s="22">
        <v>0</v>
      </c>
      <c r="R53" s="22">
        <v>0</v>
      </c>
      <c r="S53" s="22">
        <v>0</v>
      </c>
      <c r="T53" s="22">
        <v>0.54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152.69</v>
      </c>
      <c r="AN53" s="22">
        <v>50.63</v>
      </c>
      <c r="AO53" s="22">
        <v>30.02</v>
      </c>
      <c r="AP53" s="22">
        <v>60.03</v>
      </c>
      <c r="AQ53" s="22">
        <v>22.71</v>
      </c>
      <c r="AR53" s="22">
        <v>108.58</v>
      </c>
      <c r="AS53" s="22">
        <v>67.34</v>
      </c>
      <c r="AT53" s="22">
        <v>93.96</v>
      </c>
      <c r="AU53" s="22">
        <v>77.52</v>
      </c>
      <c r="AV53" s="22">
        <v>40.72</v>
      </c>
      <c r="AW53" s="22">
        <v>72.040000000000006</v>
      </c>
      <c r="AX53" s="22">
        <v>602.39</v>
      </c>
      <c r="AY53" s="22">
        <v>0</v>
      </c>
      <c r="AZ53" s="22">
        <v>196.27</v>
      </c>
      <c r="BA53" s="22">
        <v>85.35</v>
      </c>
      <c r="BB53" s="22">
        <v>56.64</v>
      </c>
      <c r="BC53" s="22">
        <v>44.89</v>
      </c>
      <c r="BD53" s="22">
        <v>0</v>
      </c>
      <c r="BE53" s="22">
        <v>0</v>
      </c>
      <c r="BF53" s="22">
        <v>0</v>
      </c>
      <c r="BG53" s="22">
        <v>0</v>
      </c>
      <c r="BH53" s="22">
        <v>0</v>
      </c>
      <c r="BI53" s="22">
        <v>0</v>
      </c>
      <c r="BJ53" s="22">
        <v>0</v>
      </c>
      <c r="BK53" s="22">
        <v>0.02</v>
      </c>
      <c r="BL53" s="22">
        <v>0</v>
      </c>
      <c r="BM53" s="22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0.02</v>
      </c>
      <c r="BT53" s="22">
        <v>0</v>
      </c>
      <c r="BU53" s="22">
        <v>0</v>
      </c>
      <c r="BV53" s="22">
        <v>0.08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11.73</v>
      </c>
      <c r="CD53" s="22">
        <v>0</v>
      </c>
      <c r="CF53" s="22">
        <v>0</v>
      </c>
      <c r="CG53" s="22">
        <v>0</v>
      </c>
      <c r="CH53" s="22">
        <v>0</v>
      </c>
      <c r="CI53" s="22"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</row>
    <row r="54" spans="1:94" s="22" customFormat="1" x14ac:dyDescent="0.25">
      <c r="A54" s="22" t="str">
        <f>"-"</f>
        <v>-</v>
      </c>
      <c r="B54" s="23" t="s">
        <v>89</v>
      </c>
      <c r="C54" s="22" t="str">
        <f>"30"</f>
        <v>30</v>
      </c>
      <c r="D54" s="22">
        <v>1.98</v>
      </c>
      <c r="E54" s="22">
        <v>0</v>
      </c>
      <c r="F54" s="22">
        <v>0.36</v>
      </c>
      <c r="G54" s="22">
        <v>0.36</v>
      </c>
      <c r="H54" s="22">
        <v>12.51</v>
      </c>
      <c r="I54" s="22">
        <v>58.013999999999996</v>
      </c>
      <c r="J54" s="22">
        <v>0.06</v>
      </c>
      <c r="K54" s="22">
        <v>0</v>
      </c>
      <c r="L54" s="22">
        <v>0</v>
      </c>
      <c r="M54" s="22">
        <v>0</v>
      </c>
      <c r="N54" s="22">
        <v>0.36</v>
      </c>
      <c r="O54" s="22">
        <v>9.66</v>
      </c>
      <c r="P54" s="22">
        <v>2.4900000000000002</v>
      </c>
      <c r="Q54" s="22">
        <v>0</v>
      </c>
      <c r="R54" s="22">
        <v>0</v>
      </c>
      <c r="S54" s="22">
        <v>0.3</v>
      </c>
      <c r="T54" s="22">
        <v>0.75</v>
      </c>
      <c r="U54" s="22">
        <v>183</v>
      </c>
      <c r="V54" s="22">
        <v>73.5</v>
      </c>
      <c r="W54" s="22">
        <v>10.5</v>
      </c>
      <c r="X54" s="22">
        <v>14.1</v>
      </c>
      <c r="Y54" s="22">
        <v>47.4</v>
      </c>
      <c r="Z54" s="22">
        <v>1.17</v>
      </c>
      <c r="AA54" s="22">
        <v>0</v>
      </c>
      <c r="AB54" s="22">
        <v>1.5</v>
      </c>
      <c r="AC54" s="22">
        <v>0.3</v>
      </c>
      <c r="AD54" s="22">
        <v>0.42</v>
      </c>
      <c r="AE54" s="22">
        <v>0.05</v>
      </c>
      <c r="AF54" s="22">
        <v>0.02</v>
      </c>
      <c r="AG54" s="22">
        <v>0.21</v>
      </c>
      <c r="AH54" s="22">
        <v>0.6</v>
      </c>
      <c r="AI54" s="22">
        <v>0</v>
      </c>
      <c r="AJ54" s="22">
        <v>0</v>
      </c>
      <c r="AK54" s="22">
        <v>0</v>
      </c>
      <c r="AL54" s="22">
        <v>0</v>
      </c>
      <c r="AM54" s="22">
        <v>128.1</v>
      </c>
      <c r="AN54" s="22">
        <v>66.900000000000006</v>
      </c>
      <c r="AO54" s="22">
        <v>27.9</v>
      </c>
      <c r="AP54" s="22">
        <v>59.4</v>
      </c>
      <c r="AQ54" s="22">
        <v>24</v>
      </c>
      <c r="AR54" s="22">
        <v>111.3</v>
      </c>
      <c r="AS54" s="22">
        <v>89.1</v>
      </c>
      <c r="AT54" s="22">
        <v>87.3</v>
      </c>
      <c r="AU54" s="22">
        <v>139.19999999999999</v>
      </c>
      <c r="AV54" s="22">
        <v>37.200000000000003</v>
      </c>
      <c r="AW54" s="22">
        <v>93</v>
      </c>
      <c r="AX54" s="22">
        <v>458.7</v>
      </c>
      <c r="AY54" s="22">
        <v>0</v>
      </c>
      <c r="AZ54" s="22">
        <v>157.80000000000001</v>
      </c>
      <c r="BA54" s="22">
        <v>87.3</v>
      </c>
      <c r="BB54" s="22">
        <v>54</v>
      </c>
      <c r="BC54" s="22">
        <v>39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0</v>
      </c>
      <c r="BK54" s="22">
        <v>0.04</v>
      </c>
      <c r="BL54" s="22">
        <v>0</v>
      </c>
      <c r="BM54" s="22">
        <v>0</v>
      </c>
      <c r="BN54" s="22">
        <v>0.01</v>
      </c>
      <c r="BO54" s="22">
        <v>0</v>
      </c>
      <c r="BP54" s="22">
        <v>0</v>
      </c>
      <c r="BQ54" s="22">
        <v>0</v>
      </c>
      <c r="BR54" s="22">
        <v>0</v>
      </c>
      <c r="BS54" s="22">
        <v>0.03</v>
      </c>
      <c r="BT54" s="22">
        <v>0</v>
      </c>
      <c r="BU54" s="22">
        <v>0</v>
      </c>
      <c r="BV54" s="22">
        <v>0.14000000000000001</v>
      </c>
      <c r="BW54" s="22">
        <v>0.02</v>
      </c>
      <c r="BX54" s="22">
        <v>0</v>
      </c>
      <c r="BY54" s="22">
        <v>0</v>
      </c>
      <c r="BZ54" s="22">
        <v>0</v>
      </c>
      <c r="CA54" s="22">
        <v>0</v>
      </c>
      <c r="CB54" s="22">
        <v>14.1</v>
      </c>
      <c r="CD54" s="22">
        <v>0.25</v>
      </c>
      <c r="CF54" s="22">
        <v>0</v>
      </c>
      <c r="CG54" s="22">
        <v>0</v>
      </c>
      <c r="CH54" s="22">
        <v>0</v>
      </c>
      <c r="CI54" s="22">
        <v>0</v>
      </c>
      <c r="CJ54" s="22">
        <v>0</v>
      </c>
      <c r="CK54" s="22">
        <v>0</v>
      </c>
      <c r="CL54" s="22">
        <v>0</v>
      </c>
      <c r="CM54" s="22">
        <v>0</v>
      </c>
      <c r="CN54" s="22">
        <v>0</v>
      </c>
      <c r="CO54" s="22">
        <v>0</v>
      </c>
      <c r="CP54" s="22">
        <v>0</v>
      </c>
    </row>
    <row r="55" spans="1:94" s="24" customFormat="1" ht="31.5" x14ac:dyDescent="0.25">
      <c r="A55" s="33" t="s">
        <v>133</v>
      </c>
      <c r="B55" s="34" t="s">
        <v>135</v>
      </c>
      <c r="C55" s="35" t="s">
        <v>132</v>
      </c>
      <c r="D55" s="35">
        <v>1.41</v>
      </c>
      <c r="E55" s="35">
        <v>0</v>
      </c>
      <c r="F55" s="35">
        <v>2.64</v>
      </c>
      <c r="G55" s="35">
        <v>2.64</v>
      </c>
      <c r="H55" s="35">
        <v>8.82</v>
      </c>
      <c r="I55" s="35">
        <v>64.223711999999992</v>
      </c>
      <c r="J55" s="33">
        <v>0.3</v>
      </c>
      <c r="K55" s="33">
        <v>1.56</v>
      </c>
      <c r="L55" s="33">
        <v>0</v>
      </c>
      <c r="M55" s="33">
        <v>0</v>
      </c>
      <c r="N55" s="33">
        <v>2.94</v>
      </c>
      <c r="O55" s="33">
        <v>5.64</v>
      </c>
      <c r="P55" s="33">
        <v>0.24</v>
      </c>
      <c r="Q55" s="33">
        <v>0</v>
      </c>
      <c r="R55" s="33">
        <v>0</v>
      </c>
      <c r="S55" s="33">
        <v>0</v>
      </c>
      <c r="T55" s="33">
        <v>0.76</v>
      </c>
      <c r="U55" s="33">
        <v>0</v>
      </c>
      <c r="V55" s="33">
        <v>0</v>
      </c>
      <c r="W55" s="33">
        <v>0</v>
      </c>
      <c r="X55" s="33">
        <v>0</v>
      </c>
      <c r="Y55" s="33">
        <v>0.05</v>
      </c>
      <c r="Z55" s="33">
        <v>0</v>
      </c>
      <c r="AA55" s="33">
        <v>0</v>
      </c>
      <c r="AB55" s="33">
        <v>0</v>
      </c>
      <c r="AC55" s="33">
        <v>0</v>
      </c>
      <c r="AD55" s="33">
        <v>1.06</v>
      </c>
      <c r="AE55" s="33">
        <v>0</v>
      </c>
      <c r="AF55" s="33">
        <v>0</v>
      </c>
      <c r="AG55" s="33">
        <v>0</v>
      </c>
      <c r="AH55" s="33">
        <v>0</v>
      </c>
      <c r="AI55" s="33">
        <v>0</v>
      </c>
      <c r="AJ55" s="24">
        <v>0</v>
      </c>
      <c r="AK55" s="24">
        <v>7.94</v>
      </c>
      <c r="AL55" s="24">
        <v>6.17</v>
      </c>
      <c r="AM55" s="24">
        <v>8.82</v>
      </c>
      <c r="AN55" s="24">
        <v>7.64</v>
      </c>
      <c r="AO55" s="24">
        <v>1.76</v>
      </c>
      <c r="AP55" s="24">
        <v>6.17</v>
      </c>
      <c r="AQ55" s="24">
        <v>1.47</v>
      </c>
      <c r="AR55" s="24">
        <v>5</v>
      </c>
      <c r="AS55" s="24">
        <v>7.64</v>
      </c>
      <c r="AT55" s="24">
        <v>13.23</v>
      </c>
      <c r="AU55" s="24">
        <v>15.58</v>
      </c>
      <c r="AV55" s="24">
        <v>2.94</v>
      </c>
      <c r="AW55" s="24">
        <v>8.23</v>
      </c>
      <c r="AX55" s="24">
        <v>41.16</v>
      </c>
      <c r="AY55" s="24">
        <v>0</v>
      </c>
      <c r="AZ55" s="24">
        <v>5</v>
      </c>
      <c r="BA55" s="24">
        <v>7.94</v>
      </c>
      <c r="BB55" s="24">
        <v>6.17</v>
      </c>
      <c r="BC55" s="24">
        <v>2.06</v>
      </c>
      <c r="BD55" s="24">
        <v>0</v>
      </c>
      <c r="BE55" s="24">
        <v>0</v>
      </c>
      <c r="BF55" s="24">
        <v>0</v>
      </c>
      <c r="BG55" s="24">
        <v>0</v>
      </c>
      <c r="BH55" s="24">
        <v>0</v>
      </c>
      <c r="BI55" s="24">
        <v>0</v>
      </c>
      <c r="BJ55" s="24">
        <v>0</v>
      </c>
      <c r="BK55" s="24">
        <v>0</v>
      </c>
      <c r="BL55" s="24">
        <v>0</v>
      </c>
      <c r="BM55" s="24">
        <v>0</v>
      </c>
      <c r="BN55" s="24">
        <v>0</v>
      </c>
      <c r="BO55" s="24">
        <v>0</v>
      </c>
      <c r="BP55" s="24">
        <v>0</v>
      </c>
      <c r="BQ55" s="24">
        <v>0</v>
      </c>
      <c r="BR55" s="24">
        <v>0</v>
      </c>
      <c r="BS55" s="24">
        <v>0</v>
      </c>
      <c r="BT55" s="24">
        <v>0</v>
      </c>
      <c r="BU55" s="24">
        <v>0</v>
      </c>
      <c r="BV55" s="24">
        <v>0</v>
      </c>
      <c r="BW55" s="24">
        <v>0</v>
      </c>
      <c r="BX55" s="24">
        <v>0</v>
      </c>
      <c r="BY55" s="24">
        <v>0</v>
      </c>
      <c r="BZ55" s="24">
        <v>0</v>
      </c>
      <c r="CA55" s="24">
        <v>0</v>
      </c>
      <c r="CB55" s="24">
        <v>28.5</v>
      </c>
      <c r="CD55" s="24">
        <v>2.94</v>
      </c>
      <c r="CF55" s="24">
        <v>0</v>
      </c>
      <c r="CG55" s="24">
        <v>0</v>
      </c>
      <c r="CH55" s="24">
        <v>0</v>
      </c>
      <c r="CI55" s="24">
        <v>0</v>
      </c>
      <c r="CJ55" s="24">
        <v>0</v>
      </c>
      <c r="CK55" s="24">
        <v>0</v>
      </c>
      <c r="CL55" s="24">
        <v>0</v>
      </c>
      <c r="CM55" s="24">
        <v>0</v>
      </c>
      <c r="CN55" s="24">
        <v>0</v>
      </c>
      <c r="CO55" s="24">
        <v>0</v>
      </c>
      <c r="CP55" s="24">
        <v>0</v>
      </c>
    </row>
    <row r="56" spans="1:94" s="27" customFormat="1" x14ac:dyDescent="0.25">
      <c r="B56" s="28" t="s">
        <v>92</v>
      </c>
      <c r="D56" s="27">
        <f>SUM(D50:D55)</f>
        <v>25.74</v>
      </c>
      <c r="E56" s="27">
        <f t="shared" ref="E56:AI56" si="0">SUM(E50:E55)</f>
        <v>14.36</v>
      </c>
      <c r="F56" s="27">
        <f t="shared" si="0"/>
        <v>12.809999999999999</v>
      </c>
      <c r="G56" s="27">
        <f t="shared" si="0"/>
        <v>4.0999999999999996</v>
      </c>
      <c r="H56" s="27">
        <f t="shared" si="0"/>
        <v>113.13000000000002</v>
      </c>
      <c r="I56" s="27">
        <f t="shared" si="0"/>
        <v>663.97152700000004</v>
      </c>
      <c r="J56" s="27">
        <f t="shared" si="0"/>
        <v>4.22</v>
      </c>
      <c r="K56" s="27">
        <f t="shared" si="0"/>
        <v>1.6700000000000002</v>
      </c>
      <c r="L56" s="27">
        <f t="shared" si="0"/>
        <v>0</v>
      </c>
      <c r="M56" s="27">
        <f t="shared" si="0"/>
        <v>0</v>
      </c>
      <c r="N56" s="27">
        <f t="shared" si="0"/>
        <v>22.72</v>
      </c>
      <c r="O56" s="27">
        <f t="shared" si="0"/>
        <v>84.05</v>
      </c>
      <c r="P56" s="27">
        <f t="shared" si="0"/>
        <v>6.36</v>
      </c>
      <c r="Q56" s="27">
        <f t="shared" si="0"/>
        <v>0</v>
      </c>
      <c r="R56" s="27">
        <f t="shared" si="0"/>
        <v>0</v>
      </c>
      <c r="S56" s="27">
        <f t="shared" si="0"/>
        <v>0.66999999999999993</v>
      </c>
      <c r="T56" s="27">
        <f t="shared" si="0"/>
        <v>5.6400000000000006</v>
      </c>
      <c r="U56" s="27">
        <f t="shared" si="0"/>
        <v>773.71</v>
      </c>
      <c r="V56" s="27">
        <f t="shared" si="0"/>
        <v>343.47</v>
      </c>
      <c r="W56" s="27">
        <f t="shared" si="0"/>
        <v>64.63</v>
      </c>
      <c r="X56" s="27">
        <f t="shared" si="0"/>
        <v>71.539999999999992</v>
      </c>
      <c r="Y56" s="27">
        <f t="shared" si="0"/>
        <v>304.14999999999998</v>
      </c>
      <c r="Z56" s="27">
        <f t="shared" si="0"/>
        <v>2.69</v>
      </c>
      <c r="AA56" s="27">
        <f t="shared" si="0"/>
        <v>57.91</v>
      </c>
      <c r="AB56" s="27">
        <f t="shared" si="0"/>
        <v>371.18</v>
      </c>
      <c r="AC56" s="27">
        <f t="shared" si="0"/>
        <v>126.74</v>
      </c>
      <c r="AD56" s="27">
        <f t="shared" si="0"/>
        <v>3.12</v>
      </c>
      <c r="AE56" s="27">
        <f t="shared" si="0"/>
        <v>0.24</v>
      </c>
      <c r="AF56" s="27">
        <f t="shared" si="0"/>
        <v>0.21999999999999997</v>
      </c>
      <c r="AG56" s="27">
        <f t="shared" si="0"/>
        <v>4.1900000000000004</v>
      </c>
      <c r="AH56" s="27">
        <f t="shared" si="0"/>
        <v>8.8399999999999981</v>
      </c>
      <c r="AI56" s="27">
        <f t="shared" si="0"/>
        <v>39.840000000000003</v>
      </c>
      <c r="AJ56" s="27">
        <v>0</v>
      </c>
      <c r="AK56" s="27">
        <v>66.34</v>
      </c>
      <c r="AL56" s="27">
        <v>63.84</v>
      </c>
      <c r="AM56" s="27">
        <v>585.59</v>
      </c>
      <c r="AN56" s="27">
        <v>354.37</v>
      </c>
      <c r="AO56" s="27">
        <v>136.35</v>
      </c>
      <c r="AP56" s="27">
        <v>286.06</v>
      </c>
      <c r="AQ56" s="27">
        <v>112.43</v>
      </c>
      <c r="AR56" s="27">
        <v>418.12</v>
      </c>
      <c r="AS56" s="27">
        <v>310.77999999999997</v>
      </c>
      <c r="AT56" s="27">
        <v>488.84</v>
      </c>
      <c r="AU56" s="27">
        <v>427.87</v>
      </c>
      <c r="AV56" s="27">
        <v>138.22999999999999</v>
      </c>
      <c r="AW56" s="27">
        <v>284.33</v>
      </c>
      <c r="AX56" s="27">
        <v>1780.2</v>
      </c>
      <c r="AY56" s="27">
        <v>0.75</v>
      </c>
      <c r="AZ56" s="27">
        <v>516.86</v>
      </c>
      <c r="BA56" s="27">
        <v>308.66000000000003</v>
      </c>
      <c r="BB56" s="27">
        <v>274.29000000000002</v>
      </c>
      <c r="BC56" s="27">
        <v>149.77000000000001</v>
      </c>
      <c r="BD56" s="27">
        <v>0.1</v>
      </c>
      <c r="BE56" s="27">
        <v>0.04</v>
      </c>
      <c r="BF56" s="27">
        <v>0.02</v>
      </c>
      <c r="BG56" s="27">
        <v>0.05</v>
      </c>
      <c r="BH56" s="27">
        <v>0.06</v>
      </c>
      <c r="BI56" s="27">
        <v>0.28999999999999998</v>
      </c>
      <c r="BJ56" s="27">
        <v>0</v>
      </c>
      <c r="BK56" s="27">
        <v>0.96</v>
      </c>
      <c r="BL56" s="27">
        <v>0</v>
      </c>
      <c r="BM56" s="27">
        <v>0.27</v>
      </c>
      <c r="BN56" s="27">
        <v>0.01</v>
      </c>
      <c r="BO56" s="27">
        <v>0</v>
      </c>
      <c r="BP56" s="27">
        <v>0</v>
      </c>
      <c r="BQ56" s="27">
        <v>0.05</v>
      </c>
      <c r="BR56" s="27">
        <v>0.1</v>
      </c>
      <c r="BS56" s="27">
        <v>0.91</v>
      </c>
      <c r="BT56" s="27">
        <v>0</v>
      </c>
      <c r="BU56" s="27">
        <v>0</v>
      </c>
      <c r="BV56" s="27">
        <v>0.41</v>
      </c>
      <c r="BW56" s="27">
        <v>0.03</v>
      </c>
      <c r="BX56" s="27">
        <v>0</v>
      </c>
      <c r="BY56" s="27">
        <v>0</v>
      </c>
      <c r="BZ56" s="27">
        <v>0</v>
      </c>
      <c r="CA56" s="27">
        <v>0</v>
      </c>
      <c r="CB56" s="27">
        <v>490.79</v>
      </c>
      <c r="CC56" s="27">
        <f>$I$56/$I$57*100</f>
        <v>100</v>
      </c>
      <c r="CD56" s="27">
        <v>124.9</v>
      </c>
      <c r="CF56" s="27">
        <v>0</v>
      </c>
      <c r="CG56" s="27">
        <v>0</v>
      </c>
      <c r="CH56" s="27">
        <v>0</v>
      </c>
      <c r="CI56" s="27">
        <v>0</v>
      </c>
      <c r="CJ56" s="27">
        <v>0</v>
      </c>
      <c r="CK56" s="27">
        <v>0</v>
      </c>
      <c r="CL56" s="27">
        <v>0</v>
      </c>
      <c r="CM56" s="27">
        <v>0</v>
      </c>
      <c r="CN56" s="27">
        <v>0</v>
      </c>
      <c r="CO56" s="27">
        <v>15</v>
      </c>
      <c r="CP56" s="27">
        <v>0.68</v>
      </c>
    </row>
    <row r="57" spans="1:94" s="27" customFormat="1" x14ac:dyDescent="0.25">
      <c r="B57" s="28" t="s">
        <v>93</v>
      </c>
      <c r="D57" s="27">
        <f>D56</f>
        <v>25.74</v>
      </c>
      <c r="E57" s="27">
        <f t="shared" ref="E57:AI57" si="1">E56</f>
        <v>14.36</v>
      </c>
      <c r="F57" s="27">
        <f t="shared" si="1"/>
        <v>12.809999999999999</v>
      </c>
      <c r="G57" s="27">
        <f t="shared" si="1"/>
        <v>4.0999999999999996</v>
      </c>
      <c r="H57" s="27">
        <f t="shared" si="1"/>
        <v>113.13000000000002</v>
      </c>
      <c r="I57" s="27">
        <f t="shared" si="1"/>
        <v>663.97152700000004</v>
      </c>
      <c r="J57" s="27">
        <f t="shared" si="1"/>
        <v>4.22</v>
      </c>
      <c r="K57" s="27">
        <f t="shared" si="1"/>
        <v>1.6700000000000002</v>
      </c>
      <c r="L57" s="27">
        <f t="shared" si="1"/>
        <v>0</v>
      </c>
      <c r="M57" s="27">
        <f t="shared" si="1"/>
        <v>0</v>
      </c>
      <c r="N57" s="27">
        <f t="shared" si="1"/>
        <v>22.72</v>
      </c>
      <c r="O57" s="27">
        <f t="shared" si="1"/>
        <v>84.05</v>
      </c>
      <c r="P57" s="27">
        <f t="shared" si="1"/>
        <v>6.36</v>
      </c>
      <c r="Q57" s="27">
        <f t="shared" si="1"/>
        <v>0</v>
      </c>
      <c r="R57" s="27">
        <f t="shared" si="1"/>
        <v>0</v>
      </c>
      <c r="S57" s="27">
        <f t="shared" si="1"/>
        <v>0.66999999999999993</v>
      </c>
      <c r="T57" s="27">
        <f t="shared" si="1"/>
        <v>5.6400000000000006</v>
      </c>
      <c r="U57" s="27">
        <f t="shared" si="1"/>
        <v>773.71</v>
      </c>
      <c r="V57" s="27">
        <f t="shared" si="1"/>
        <v>343.47</v>
      </c>
      <c r="W57" s="27">
        <f t="shared" si="1"/>
        <v>64.63</v>
      </c>
      <c r="X57" s="27">
        <f t="shared" si="1"/>
        <v>71.539999999999992</v>
      </c>
      <c r="Y57" s="27">
        <f t="shared" si="1"/>
        <v>304.14999999999998</v>
      </c>
      <c r="Z57" s="27">
        <f t="shared" si="1"/>
        <v>2.69</v>
      </c>
      <c r="AA57" s="27">
        <f t="shared" si="1"/>
        <v>57.91</v>
      </c>
      <c r="AB57" s="27">
        <f t="shared" si="1"/>
        <v>371.18</v>
      </c>
      <c r="AC57" s="27">
        <f t="shared" si="1"/>
        <v>126.74</v>
      </c>
      <c r="AD57" s="27">
        <f t="shared" si="1"/>
        <v>3.12</v>
      </c>
      <c r="AE57" s="27">
        <f t="shared" si="1"/>
        <v>0.24</v>
      </c>
      <c r="AF57" s="27">
        <f t="shared" si="1"/>
        <v>0.21999999999999997</v>
      </c>
      <c r="AG57" s="27">
        <f t="shared" si="1"/>
        <v>4.1900000000000004</v>
      </c>
      <c r="AH57" s="27">
        <f t="shared" si="1"/>
        <v>8.8399999999999981</v>
      </c>
      <c r="AI57" s="27">
        <f t="shared" si="1"/>
        <v>39.840000000000003</v>
      </c>
      <c r="AJ57" s="27">
        <v>0</v>
      </c>
      <c r="AK57" s="27">
        <v>66.34</v>
      </c>
      <c r="AL57" s="27">
        <v>63.84</v>
      </c>
      <c r="AM57" s="27">
        <v>585.59</v>
      </c>
      <c r="AN57" s="27">
        <v>354.37</v>
      </c>
      <c r="AO57" s="27">
        <v>136.35</v>
      </c>
      <c r="AP57" s="27">
        <v>286.06</v>
      </c>
      <c r="AQ57" s="27">
        <v>112.43</v>
      </c>
      <c r="AR57" s="27">
        <v>418.12</v>
      </c>
      <c r="AS57" s="27">
        <v>310.77999999999997</v>
      </c>
      <c r="AT57" s="27">
        <v>488.84</v>
      </c>
      <c r="AU57" s="27">
        <v>427.87</v>
      </c>
      <c r="AV57" s="27">
        <v>138.22999999999999</v>
      </c>
      <c r="AW57" s="27">
        <v>284.33</v>
      </c>
      <c r="AX57" s="27">
        <v>1780.2</v>
      </c>
      <c r="AY57" s="27">
        <v>0.75</v>
      </c>
      <c r="AZ57" s="27">
        <v>516.86</v>
      </c>
      <c r="BA57" s="27">
        <v>308.66000000000003</v>
      </c>
      <c r="BB57" s="27">
        <v>274.29000000000002</v>
      </c>
      <c r="BC57" s="27">
        <v>149.77000000000001</v>
      </c>
      <c r="BD57" s="27">
        <v>0.1</v>
      </c>
      <c r="BE57" s="27">
        <v>0.04</v>
      </c>
      <c r="BF57" s="27">
        <v>0.02</v>
      </c>
      <c r="BG57" s="27">
        <v>0.05</v>
      </c>
      <c r="BH57" s="27">
        <v>0.06</v>
      </c>
      <c r="BI57" s="27">
        <v>0.28999999999999998</v>
      </c>
      <c r="BJ57" s="27">
        <v>0</v>
      </c>
      <c r="BK57" s="27">
        <v>0.96</v>
      </c>
      <c r="BL57" s="27">
        <v>0</v>
      </c>
      <c r="BM57" s="27">
        <v>0.27</v>
      </c>
      <c r="BN57" s="27">
        <v>0.01</v>
      </c>
      <c r="BO57" s="27">
        <v>0</v>
      </c>
      <c r="BP57" s="27">
        <v>0</v>
      </c>
      <c r="BQ57" s="27">
        <v>0.05</v>
      </c>
      <c r="BR57" s="27">
        <v>0.1</v>
      </c>
      <c r="BS57" s="27">
        <v>0.91</v>
      </c>
      <c r="BT57" s="27">
        <v>0</v>
      </c>
      <c r="BU57" s="27">
        <v>0</v>
      </c>
      <c r="BV57" s="27">
        <v>0.41</v>
      </c>
      <c r="BW57" s="27">
        <v>0.03</v>
      </c>
      <c r="BX57" s="27">
        <v>0</v>
      </c>
      <c r="BY57" s="27">
        <v>0</v>
      </c>
      <c r="BZ57" s="27">
        <v>0</v>
      </c>
      <c r="CA57" s="27">
        <v>0</v>
      </c>
      <c r="CB57" s="27">
        <v>490.79</v>
      </c>
      <c r="CD57" s="27">
        <v>124.9</v>
      </c>
      <c r="CF57" s="27">
        <v>0</v>
      </c>
      <c r="CG57" s="27">
        <v>0</v>
      </c>
      <c r="CH57" s="27">
        <v>0</v>
      </c>
      <c r="CI57" s="27">
        <v>0</v>
      </c>
      <c r="CJ57" s="27">
        <v>0</v>
      </c>
      <c r="CK57" s="27">
        <v>0</v>
      </c>
      <c r="CL57" s="27">
        <v>0</v>
      </c>
      <c r="CM57" s="27">
        <v>0</v>
      </c>
      <c r="CN57" s="27">
        <v>0</v>
      </c>
      <c r="CO57" s="27">
        <v>15</v>
      </c>
      <c r="CP57" s="27">
        <v>0.68</v>
      </c>
    </row>
    <row r="58" spans="1:94" x14ac:dyDescent="0.25">
      <c r="B58" s="21" t="s">
        <v>111</v>
      </c>
    </row>
    <row r="59" spans="1:94" x14ac:dyDescent="0.25">
      <c r="B59" s="21" t="s">
        <v>83</v>
      </c>
    </row>
    <row r="60" spans="1:94" s="22" customFormat="1" ht="31.5" x14ac:dyDescent="0.25">
      <c r="A60" s="22" t="str">
        <f>"5/9"</f>
        <v>5/9</v>
      </c>
      <c r="B60" s="23" t="s">
        <v>112</v>
      </c>
      <c r="C60" s="22" t="str">
        <f>"90"</f>
        <v>90</v>
      </c>
      <c r="D60" s="22">
        <v>11.26</v>
      </c>
      <c r="E60" s="22">
        <v>9.67</v>
      </c>
      <c r="F60" s="22">
        <v>18.68</v>
      </c>
      <c r="G60" s="22">
        <v>1.47</v>
      </c>
      <c r="H60" s="22">
        <v>10.7</v>
      </c>
      <c r="I60" s="22">
        <v>256.08390300000002</v>
      </c>
      <c r="J60" s="22">
        <v>8.5399999999999991</v>
      </c>
      <c r="K60" s="22">
        <v>1.17</v>
      </c>
      <c r="L60" s="22">
        <v>0</v>
      </c>
      <c r="M60" s="22">
        <v>0</v>
      </c>
      <c r="N60" s="22">
        <v>1.27</v>
      </c>
      <c r="O60" s="22">
        <v>9.14</v>
      </c>
      <c r="P60" s="22">
        <v>0.28999999999999998</v>
      </c>
      <c r="Q60" s="22">
        <v>0</v>
      </c>
      <c r="R60" s="22">
        <v>0</v>
      </c>
      <c r="S60" s="22">
        <v>0.02</v>
      </c>
      <c r="T60" s="22">
        <v>1.46</v>
      </c>
      <c r="U60" s="22">
        <v>338.74</v>
      </c>
      <c r="V60" s="22">
        <v>198.41</v>
      </c>
      <c r="W60" s="22">
        <v>31.35</v>
      </c>
      <c r="X60" s="22">
        <v>19.25</v>
      </c>
      <c r="Y60" s="22">
        <v>116.52</v>
      </c>
      <c r="Z60" s="22">
        <v>1.22</v>
      </c>
      <c r="AA60" s="22">
        <v>3.6</v>
      </c>
      <c r="AB60" s="22">
        <v>2.25</v>
      </c>
      <c r="AC60" s="22">
        <v>4.95</v>
      </c>
      <c r="AD60" s="22">
        <v>1.1200000000000001</v>
      </c>
      <c r="AE60" s="22">
        <v>0.33</v>
      </c>
      <c r="AF60" s="22">
        <v>0.12</v>
      </c>
      <c r="AG60" s="22">
        <v>1.65</v>
      </c>
      <c r="AH60" s="22">
        <v>4.2</v>
      </c>
      <c r="AI60" s="22">
        <v>0.06</v>
      </c>
      <c r="AJ60" s="22">
        <v>0</v>
      </c>
      <c r="AK60" s="22">
        <v>578.05999999999995</v>
      </c>
      <c r="AL60" s="22">
        <v>500.49</v>
      </c>
      <c r="AM60" s="22">
        <v>831.34</v>
      </c>
      <c r="AN60" s="22">
        <v>861.99</v>
      </c>
      <c r="AO60" s="22">
        <v>250.46</v>
      </c>
      <c r="AP60" s="22">
        <v>478.01</v>
      </c>
      <c r="AQ60" s="22">
        <v>143.81</v>
      </c>
      <c r="AR60" s="22">
        <v>464.25</v>
      </c>
      <c r="AS60" s="22">
        <v>530.03</v>
      </c>
      <c r="AT60" s="22">
        <v>613.26</v>
      </c>
      <c r="AU60" s="22">
        <v>883.5</v>
      </c>
      <c r="AV60" s="22">
        <v>388.67</v>
      </c>
      <c r="AW60" s="22">
        <v>483.54</v>
      </c>
      <c r="AX60" s="22">
        <v>1773.78</v>
      </c>
      <c r="AY60" s="22">
        <v>107.56</v>
      </c>
      <c r="AZ60" s="22">
        <v>530.75</v>
      </c>
      <c r="BA60" s="22">
        <v>438.45</v>
      </c>
      <c r="BB60" s="22">
        <v>402.71</v>
      </c>
      <c r="BC60" s="22">
        <v>148.66999999999999</v>
      </c>
      <c r="BD60" s="22">
        <v>0</v>
      </c>
      <c r="BE60" s="22">
        <v>0</v>
      </c>
      <c r="BF60" s="22">
        <v>0</v>
      </c>
      <c r="BG60" s="22">
        <v>0</v>
      </c>
      <c r="BH60" s="22">
        <v>0</v>
      </c>
      <c r="BI60" s="22">
        <v>0</v>
      </c>
      <c r="BJ60" s="22">
        <v>0</v>
      </c>
      <c r="BK60" s="22">
        <v>0.1</v>
      </c>
      <c r="BL60" s="22">
        <v>0</v>
      </c>
      <c r="BM60" s="22">
        <v>0.06</v>
      </c>
      <c r="BN60" s="22">
        <v>0</v>
      </c>
      <c r="BO60" s="22">
        <v>0.01</v>
      </c>
      <c r="BP60" s="22">
        <v>0</v>
      </c>
      <c r="BQ60" s="22">
        <v>0</v>
      </c>
      <c r="BR60" s="22">
        <v>0</v>
      </c>
      <c r="BS60" s="22">
        <v>0.33</v>
      </c>
      <c r="BT60" s="22">
        <v>0</v>
      </c>
      <c r="BU60" s="22">
        <v>0</v>
      </c>
      <c r="BV60" s="22">
        <v>0.84</v>
      </c>
      <c r="BW60" s="22">
        <v>0</v>
      </c>
      <c r="BX60" s="22">
        <v>0</v>
      </c>
      <c r="BY60" s="22">
        <v>0</v>
      </c>
      <c r="BZ60" s="22">
        <v>0</v>
      </c>
      <c r="CA60" s="22">
        <v>0</v>
      </c>
      <c r="CB60" s="22">
        <v>59.77</v>
      </c>
      <c r="CD60" s="22">
        <v>3.98</v>
      </c>
      <c r="CF60" s="22">
        <v>0</v>
      </c>
      <c r="CG60" s="22">
        <v>0</v>
      </c>
      <c r="CH60" s="22">
        <v>0</v>
      </c>
      <c r="CI60" s="22">
        <v>0</v>
      </c>
      <c r="CJ60" s="22">
        <v>0</v>
      </c>
      <c r="CK60" s="22">
        <v>0</v>
      </c>
      <c r="CL60" s="22">
        <v>0</v>
      </c>
      <c r="CM60" s="22">
        <v>0</v>
      </c>
      <c r="CN60" s="22">
        <v>0</v>
      </c>
      <c r="CO60" s="22">
        <v>0</v>
      </c>
      <c r="CP60" s="22">
        <v>0.45</v>
      </c>
    </row>
    <row r="61" spans="1:94" s="22" customFormat="1" x14ac:dyDescent="0.25">
      <c r="A61" s="22" t="str">
        <f>"11/3"</f>
        <v>11/3</v>
      </c>
      <c r="B61" s="23" t="s">
        <v>113</v>
      </c>
      <c r="C61" s="22" t="str">
        <f>"160"</f>
        <v>160</v>
      </c>
      <c r="D61" s="22">
        <v>3.73</v>
      </c>
      <c r="E61" s="22">
        <v>0</v>
      </c>
      <c r="F61" s="22">
        <v>3.04</v>
      </c>
      <c r="G61" s="22">
        <v>3.46</v>
      </c>
      <c r="H61" s="22">
        <v>18.510000000000002</v>
      </c>
      <c r="I61" s="22">
        <v>107.85689493333344</v>
      </c>
      <c r="J61" s="22">
        <v>0.41</v>
      </c>
      <c r="K61" s="22">
        <v>2.08</v>
      </c>
      <c r="L61" s="22">
        <v>0</v>
      </c>
      <c r="M61" s="22">
        <v>0</v>
      </c>
      <c r="N61" s="22">
        <v>12.29</v>
      </c>
      <c r="O61" s="22">
        <v>2.1800000000000002</v>
      </c>
      <c r="P61" s="22">
        <v>4.04</v>
      </c>
      <c r="Q61" s="22">
        <v>0</v>
      </c>
      <c r="R61" s="22">
        <v>0</v>
      </c>
      <c r="S61" s="22">
        <v>0.61</v>
      </c>
      <c r="T61" s="22">
        <v>1.95</v>
      </c>
      <c r="U61" s="22">
        <v>182.33</v>
      </c>
      <c r="V61" s="22">
        <v>526.86</v>
      </c>
      <c r="W61" s="22">
        <v>85.19</v>
      </c>
      <c r="X61" s="22">
        <v>32.35</v>
      </c>
      <c r="Y61" s="22">
        <v>64.650000000000006</v>
      </c>
      <c r="Z61" s="22">
        <v>1.17</v>
      </c>
      <c r="AA61" s="22">
        <v>0</v>
      </c>
      <c r="AB61" s="22">
        <v>1565.01</v>
      </c>
      <c r="AC61" s="22">
        <v>325.44</v>
      </c>
      <c r="AD61" s="22">
        <v>1.72</v>
      </c>
      <c r="AE61" s="22">
        <v>0.05</v>
      </c>
      <c r="AF61" s="22">
        <v>7.0000000000000007E-2</v>
      </c>
      <c r="AG61" s="22">
        <v>1.19</v>
      </c>
      <c r="AH61" s="22">
        <v>1.96</v>
      </c>
      <c r="AI61" s="22">
        <v>33.39</v>
      </c>
      <c r="AJ61" s="22">
        <v>0</v>
      </c>
      <c r="AK61" s="22">
        <v>0</v>
      </c>
      <c r="AL61" s="22">
        <v>0</v>
      </c>
      <c r="AM61" s="22">
        <v>139.96</v>
      </c>
      <c r="AN61" s="22">
        <v>117.22</v>
      </c>
      <c r="AO61" s="22">
        <v>43.46</v>
      </c>
      <c r="AP61" s="22">
        <v>90.87</v>
      </c>
      <c r="AQ61" s="22">
        <v>21.26</v>
      </c>
      <c r="AR61" s="22">
        <v>115.16</v>
      </c>
      <c r="AS61" s="22">
        <v>138.16999999999999</v>
      </c>
      <c r="AT61" s="22">
        <v>163.1</v>
      </c>
      <c r="AU61" s="22">
        <v>323.72000000000003</v>
      </c>
      <c r="AV61" s="22">
        <v>55.87</v>
      </c>
      <c r="AW61" s="22">
        <v>95.01</v>
      </c>
      <c r="AX61" s="22">
        <v>596.76</v>
      </c>
      <c r="AY61" s="22">
        <v>0</v>
      </c>
      <c r="AZ61" s="22">
        <v>134.26</v>
      </c>
      <c r="BA61" s="22">
        <v>120.57</v>
      </c>
      <c r="BB61" s="22">
        <v>95.46</v>
      </c>
      <c r="BC61" s="22">
        <v>41.91</v>
      </c>
      <c r="BD61" s="22">
        <v>0</v>
      </c>
      <c r="BE61" s="22">
        <v>0</v>
      </c>
      <c r="BF61" s="22">
        <v>0</v>
      </c>
      <c r="BG61" s="22">
        <v>0</v>
      </c>
      <c r="BH61" s="22">
        <v>0</v>
      </c>
      <c r="BI61" s="22">
        <v>0</v>
      </c>
      <c r="BJ61" s="22">
        <v>0</v>
      </c>
      <c r="BK61" s="22">
        <v>0.18</v>
      </c>
      <c r="BL61" s="22">
        <v>0</v>
      </c>
      <c r="BM61" s="22">
        <v>0.12</v>
      </c>
      <c r="BN61" s="22">
        <v>0.01</v>
      </c>
      <c r="BO61" s="22">
        <v>0.02</v>
      </c>
      <c r="BP61" s="22">
        <v>0</v>
      </c>
      <c r="BQ61" s="22">
        <v>0</v>
      </c>
      <c r="BR61" s="22">
        <v>0</v>
      </c>
      <c r="BS61" s="22">
        <v>0.67</v>
      </c>
      <c r="BT61" s="22">
        <v>0</v>
      </c>
      <c r="BU61" s="22">
        <v>0</v>
      </c>
      <c r="BV61" s="22">
        <v>1.91</v>
      </c>
      <c r="BW61" s="22">
        <v>0</v>
      </c>
      <c r="BX61" s="22">
        <v>0</v>
      </c>
      <c r="BY61" s="22">
        <v>0</v>
      </c>
      <c r="BZ61" s="22">
        <v>0</v>
      </c>
      <c r="CA61" s="22">
        <v>0</v>
      </c>
      <c r="CB61" s="22">
        <v>224.97</v>
      </c>
      <c r="CD61" s="22">
        <v>260.83999999999997</v>
      </c>
      <c r="CF61" s="22">
        <v>0</v>
      </c>
      <c r="CG61" s="22">
        <v>0</v>
      </c>
      <c r="CH61" s="22">
        <v>0</v>
      </c>
      <c r="CI61" s="22">
        <v>0</v>
      </c>
      <c r="CJ61" s="22">
        <v>0</v>
      </c>
      <c r="CK61" s="22">
        <v>0</v>
      </c>
      <c r="CL61" s="22">
        <v>0</v>
      </c>
      <c r="CM61" s="22">
        <v>0</v>
      </c>
      <c r="CN61" s="22">
        <v>0</v>
      </c>
      <c r="CO61" s="22">
        <v>3.2</v>
      </c>
      <c r="CP61" s="22">
        <v>0.4</v>
      </c>
    </row>
    <row r="62" spans="1:94" s="22" customFormat="1" x14ac:dyDescent="0.25">
      <c r="A62" s="22" t="str">
        <f>"-"</f>
        <v>-</v>
      </c>
      <c r="B62" s="23" t="s">
        <v>88</v>
      </c>
      <c r="C62" s="22" t="str">
        <f>"30"</f>
        <v>30</v>
      </c>
      <c r="D62" s="22">
        <v>1.98</v>
      </c>
      <c r="E62" s="22">
        <v>0</v>
      </c>
      <c r="F62" s="22">
        <v>0.2</v>
      </c>
      <c r="G62" s="22">
        <v>0.2</v>
      </c>
      <c r="H62" s="22">
        <v>14.07</v>
      </c>
      <c r="I62" s="22">
        <v>67.170299999999997</v>
      </c>
      <c r="J62" s="22">
        <v>0</v>
      </c>
      <c r="K62" s="22">
        <v>0</v>
      </c>
      <c r="L62" s="22">
        <v>0</v>
      </c>
      <c r="M62" s="22">
        <v>0</v>
      </c>
      <c r="N62" s="22">
        <v>0.33</v>
      </c>
      <c r="O62" s="22">
        <v>13.68</v>
      </c>
      <c r="P62" s="22">
        <v>0.06</v>
      </c>
      <c r="Q62" s="22">
        <v>0</v>
      </c>
      <c r="R62" s="22">
        <v>0</v>
      </c>
      <c r="S62" s="22">
        <v>0</v>
      </c>
      <c r="T62" s="22">
        <v>0.54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152.69</v>
      </c>
      <c r="AN62" s="22">
        <v>50.63</v>
      </c>
      <c r="AO62" s="22">
        <v>30.02</v>
      </c>
      <c r="AP62" s="22">
        <v>60.03</v>
      </c>
      <c r="AQ62" s="22">
        <v>22.71</v>
      </c>
      <c r="AR62" s="22">
        <v>108.58</v>
      </c>
      <c r="AS62" s="22">
        <v>67.34</v>
      </c>
      <c r="AT62" s="22">
        <v>93.96</v>
      </c>
      <c r="AU62" s="22">
        <v>77.52</v>
      </c>
      <c r="AV62" s="22">
        <v>40.72</v>
      </c>
      <c r="AW62" s="22">
        <v>72.040000000000006</v>
      </c>
      <c r="AX62" s="22">
        <v>602.39</v>
      </c>
      <c r="AY62" s="22">
        <v>0</v>
      </c>
      <c r="AZ62" s="22">
        <v>196.27</v>
      </c>
      <c r="BA62" s="22">
        <v>85.35</v>
      </c>
      <c r="BB62" s="22">
        <v>56.64</v>
      </c>
      <c r="BC62" s="22">
        <v>44.89</v>
      </c>
      <c r="BD62" s="22">
        <v>0</v>
      </c>
      <c r="BE62" s="22">
        <v>0</v>
      </c>
      <c r="BF62" s="22">
        <v>0</v>
      </c>
      <c r="BG62" s="22">
        <v>0</v>
      </c>
      <c r="BH62" s="22">
        <v>0</v>
      </c>
      <c r="BI62" s="22">
        <v>0</v>
      </c>
      <c r="BJ62" s="22">
        <v>0</v>
      </c>
      <c r="BK62" s="22">
        <v>0.02</v>
      </c>
      <c r="BL62" s="22">
        <v>0</v>
      </c>
      <c r="BM62" s="22">
        <v>0</v>
      </c>
      <c r="BN62" s="22">
        <v>0</v>
      </c>
      <c r="BO62" s="22">
        <v>0</v>
      </c>
      <c r="BP62" s="22">
        <v>0</v>
      </c>
      <c r="BQ62" s="22">
        <v>0</v>
      </c>
      <c r="BR62" s="22">
        <v>0</v>
      </c>
      <c r="BS62" s="22">
        <v>0.02</v>
      </c>
      <c r="BT62" s="22">
        <v>0</v>
      </c>
      <c r="BU62" s="22">
        <v>0</v>
      </c>
      <c r="BV62" s="22">
        <v>0.08</v>
      </c>
      <c r="BW62" s="22">
        <v>0</v>
      </c>
      <c r="BX62" s="22">
        <v>0</v>
      </c>
      <c r="BY62" s="22">
        <v>0</v>
      </c>
      <c r="BZ62" s="22">
        <v>0</v>
      </c>
      <c r="CA62" s="22">
        <v>0</v>
      </c>
      <c r="CB62" s="22">
        <v>11.73</v>
      </c>
      <c r="CD62" s="22">
        <v>0</v>
      </c>
      <c r="CF62" s="22">
        <v>0</v>
      </c>
      <c r="CG62" s="22">
        <v>0</v>
      </c>
      <c r="CH62" s="22">
        <v>0</v>
      </c>
      <c r="CI62" s="22">
        <v>0</v>
      </c>
      <c r="CJ62" s="22">
        <v>0</v>
      </c>
      <c r="CK62" s="22">
        <v>0</v>
      </c>
      <c r="CL62" s="22">
        <v>0</v>
      </c>
      <c r="CM62" s="22">
        <v>0</v>
      </c>
      <c r="CN62" s="22">
        <v>0</v>
      </c>
      <c r="CO62" s="22">
        <v>0</v>
      </c>
      <c r="CP62" s="22">
        <v>0</v>
      </c>
    </row>
    <row r="63" spans="1:94" s="22" customFormat="1" x14ac:dyDescent="0.25">
      <c r="A63" s="22" t="str">
        <f>"-"</f>
        <v>-</v>
      </c>
      <c r="B63" s="23" t="s">
        <v>89</v>
      </c>
      <c r="C63" s="22" t="str">
        <f>"30"</f>
        <v>30</v>
      </c>
      <c r="D63" s="22">
        <v>1.98</v>
      </c>
      <c r="E63" s="22">
        <v>0</v>
      </c>
      <c r="F63" s="22">
        <v>0.36</v>
      </c>
      <c r="G63" s="22">
        <v>0.36</v>
      </c>
      <c r="H63" s="22">
        <v>12.51</v>
      </c>
      <c r="I63" s="22">
        <v>58.013999999999996</v>
      </c>
      <c r="J63" s="22">
        <v>0.06</v>
      </c>
      <c r="K63" s="22">
        <v>0</v>
      </c>
      <c r="L63" s="22">
        <v>0</v>
      </c>
      <c r="M63" s="22">
        <v>0</v>
      </c>
      <c r="N63" s="22">
        <v>0.36</v>
      </c>
      <c r="O63" s="22">
        <v>9.66</v>
      </c>
      <c r="P63" s="22">
        <v>2.4900000000000002</v>
      </c>
      <c r="Q63" s="22">
        <v>0</v>
      </c>
      <c r="R63" s="22">
        <v>0</v>
      </c>
      <c r="S63" s="22">
        <v>0.3</v>
      </c>
      <c r="T63" s="22">
        <v>0.75</v>
      </c>
      <c r="U63" s="22">
        <v>183</v>
      </c>
      <c r="V63" s="22">
        <v>73.5</v>
      </c>
      <c r="W63" s="22">
        <v>10.5</v>
      </c>
      <c r="X63" s="22">
        <v>14.1</v>
      </c>
      <c r="Y63" s="22">
        <v>47.4</v>
      </c>
      <c r="Z63" s="22">
        <v>1.17</v>
      </c>
      <c r="AA63" s="22">
        <v>0</v>
      </c>
      <c r="AB63" s="22">
        <v>1.5</v>
      </c>
      <c r="AC63" s="22">
        <v>0.3</v>
      </c>
      <c r="AD63" s="22">
        <v>0.42</v>
      </c>
      <c r="AE63" s="22">
        <v>0.05</v>
      </c>
      <c r="AF63" s="22">
        <v>0.02</v>
      </c>
      <c r="AG63" s="22">
        <v>0.21</v>
      </c>
      <c r="AH63" s="22">
        <v>0.6</v>
      </c>
      <c r="AI63" s="22">
        <v>0</v>
      </c>
      <c r="AJ63" s="22">
        <v>0</v>
      </c>
      <c r="AK63" s="22">
        <v>0</v>
      </c>
      <c r="AL63" s="22">
        <v>0</v>
      </c>
      <c r="AM63" s="22">
        <v>128.1</v>
      </c>
      <c r="AN63" s="22">
        <v>66.900000000000006</v>
      </c>
      <c r="AO63" s="22">
        <v>27.9</v>
      </c>
      <c r="AP63" s="22">
        <v>59.4</v>
      </c>
      <c r="AQ63" s="22">
        <v>24</v>
      </c>
      <c r="AR63" s="22">
        <v>111.3</v>
      </c>
      <c r="AS63" s="22">
        <v>89.1</v>
      </c>
      <c r="AT63" s="22">
        <v>87.3</v>
      </c>
      <c r="AU63" s="22">
        <v>139.19999999999999</v>
      </c>
      <c r="AV63" s="22">
        <v>37.200000000000003</v>
      </c>
      <c r="AW63" s="22">
        <v>93</v>
      </c>
      <c r="AX63" s="22">
        <v>458.7</v>
      </c>
      <c r="AY63" s="22">
        <v>0</v>
      </c>
      <c r="AZ63" s="22">
        <v>157.80000000000001</v>
      </c>
      <c r="BA63" s="22">
        <v>87.3</v>
      </c>
      <c r="BB63" s="22">
        <v>54</v>
      </c>
      <c r="BC63" s="22">
        <v>39</v>
      </c>
      <c r="BD63" s="22">
        <v>0</v>
      </c>
      <c r="BE63" s="22">
        <v>0</v>
      </c>
      <c r="BF63" s="22">
        <v>0</v>
      </c>
      <c r="BG63" s="22">
        <v>0</v>
      </c>
      <c r="BH63" s="22">
        <v>0</v>
      </c>
      <c r="BI63" s="22">
        <v>0</v>
      </c>
      <c r="BJ63" s="22">
        <v>0</v>
      </c>
      <c r="BK63" s="22">
        <v>0.04</v>
      </c>
      <c r="BL63" s="22">
        <v>0</v>
      </c>
      <c r="BM63" s="22">
        <v>0</v>
      </c>
      <c r="BN63" s="22">
        <v>0.01</v>
      </c>
      <c r="BO63" s="22">
        <v>0</v>
      </c>
      <c r="BP63" s="22">
        <v>0</v>
      </c>
      <c r="BQ63" s="22">
        <v>0</v>
      </c>
      <c r="BR63" s="22">
        <v>0</v>
      </c>
      <c r="BS63" s="22">
        <v>0.03</v>
      </c>
      <c r="BT63" s="22">
        <v>0</v>
      </c>
      <c r="BU63" s="22">
        <v>0</v>
      </c>
      <c r="BV63" s="22">
        <v>0.14000000000000001</v>
      </c>
      <c r="BW63" s="22">
        <v>0.02</v>
      </c>
      <c r="BX63" s="22">
        <v>0</v>
      </c>
      <c r="BY63" s="22">
        <v>0</v>
      </c>
      <c r="BZ63" s="22">
        <v>0</v>
      </c>
      <c r="CA63" s="22">
        <v>0</v>
      </c>
      <c r="CB63" s="22">
        <v>14.1</v>
      </c>
      <c r="CD63" s="22">
        <v>0.25</v>
      </c>
      <c r="CF63" s="22">
        <v>0</v>
      </c>
      <c r="CG63" s="22">
        <v>0</v>
      </c>
      <c r="CH63" s="22">
        <v>0</v>
      </c>
      <c r="CI63" s="22">
        <v>0</v>
      </c>
      <c r="CJ63" s="22">
        <v>0</v>
      </c>
      <c r="CK63" s="22">
        <v>0</v>
      </c>
      <c r="CL63" s="22">
        <v>0</v>
      </c>
      <c r="CM63" s="22">
        <v>0</v>
      </c>
      <c r="CN63" s="22">
        <v>0</v>
      </c>
      <c r="CO63" s="22">
        <v>0</v>
      </c>
      <c r="CP63" s="22">
        <v>0</v>
      </c>
    </row>
    <row r="64" spans="1:94" s="22" customFormat="1" x14ac:dyDescent="0.25">
      <c r="A64" s="22" t="str">
        <f>"-"</f>
        <v>-</v>
      </c>
      <c r="B64" s="23" t="s">
        <v>114</v>
      </c>
      <c r="C64" s="22" t="str">
        <f>"200"</f>
        <v>200</v>
      </c>
      <c r="D64" s="22">
        <v>1</v>
      </c>
      <c r="E64" s="22">
        <v>0</v>
      </c>
      <c r="F64" s="22">
        <v>0.2</v>
      </c>
      <c r="G64" s="22">
        <v>0</v>
      </c>
      <c r="H64" s="22">
        <v>20.6</v>
      </c>
      <c r="I64" s="22">
        <v>86.47999999999999</v>
      </c>
      <c r="J64" s="22">
        <v>0</v>
      </c>
      <c r="K64" s="22">
        <v>0</v>
      </c>
      <c r="L64" s="22">
        <v>0</v>
      </c>
      <c r="M64" s="22">
        <v>0</v>
      </c>
      <c r="N64" s="22">
        <v>19.8</v>
      </c>
      <c r="O64" s="22">
        <v>0.4</v>
      </c>
      <c r="P64" s="22">
        <v>0.4</v>
      </c>
      <c r="Q64" s="22">
        <v>0</v>
      </c>
      <c r="R64" s="22">
        <v>0</v>
      </c>
      <c r="S64" s="22">
        <v>1</v>
      </c>
      <c r="T64" s="22">
        <v>0.6</v>
      </c>
      <c r="U64" s="22">
        <v>12</v>
      </c>
      <c r="V64" s="22">
        <v>240</v>
      </c>
      <c r="W64" s="22">
        <v>14</v>
      </c>
      <c r="X64" s="22">
        <v>8</v>
      </c>
      <c r="Y64" s="22">
        <v>14</v>
      </c>
      <c r="Z64" s="22">
        <v>2.8</v>
      </c>
      <c r="AA64" s="22">
        <v>0</v>
      </c>
      <c r="AB64" s="22">
        <v>0</v>
      </c>
      <c r="AC64" s="22">
        <v>0</v>
      </c>
      <c r="AD64" s="22">
        <v>0.2</v>
      </c>
      <c r="AE64" s="22">
        <v>0.02</v>
      </c>
      <c r="AF64" s="22">
        <v>0.02</v>
      </c>
      <c r="AG64" s="22">
        <v>0.2</v>
      </c>
      <c r="AH64" s="22">
        <v>0.4</v>
      </c>
      <c r="AI64" s="22">
        <v>4</v>
      </c>
      <c r="AJ64" s="22">
        <v>0.4</v>
      </c>
      <c r="AK64" s="22">
        <v>0</v>
      </c>
      <c r="AL64" s="22">
        <v>0</v>
      </c>
      <c r="AM64" s="22">
        <v>28</v>
      </c>
      <c r="AN64" s="22">
        <v>28</v>
      </c>
      <c r="AO64" s="22">
        <v>4</v>
      </c>
      <c r="AP64" s="22">
        <v>16</v>
      </c>
      <c r="AQ64" s="22">
        <v>4</v>
      </c>
      <c r="AR64" s="22">
        <v>14</v>
      </c>
      <c r="AS64" s="22">
        <v>26</v>
      </c>
      <c r="AT64" s="22">
        <v>16</v>
      </c>
      <c r="AU64" s="22">
        <v>116</v>
      </c>
      <c r="AV64" s="22">
        <v>10</v>
      </c>
      <c r="AW64" s="22">
        <v>22</v>
      </c>
      <c r="AX64" s="22">
        <v>64</v>
      </c>
      <c r="AY64" s="22">
        <v>0</v>
      </c>
      <c r="AZ64" s="22">
        <v>20</v>
      </c>
      <c r="BA64" s="22">
        <v>24</v>
      </c>
      <c r="BB64" s="22">
        <v>10</v>
      </c>
      <c r="BC64" s="22">
        <v>8</v>
      </c>
      <c r="BD64" s="22">
        <v>0</v>
      </c>
      <c r="BE64" s="22">
        <v>0</v>
      </c>
      <c r="BF64" s="22">
        <v>0</v>
      </c>
      <c r="BG64" s="22">
        <v>0</v>
      </c>
      <c r="BH64" s="22">
        <v>0</v>
      </c>
      <c r="BI64" s="22">
        <v>0</v>
      </c>
      <c r="BJ64" s="22">
        <v>0</v>
      </c>
      <c r="BK64" s="22">
        <v>0</v>
      </c>
      <c r="BL64" s="22">
        <v>0</v>
      </c>
      <c r="BM64" s="22">
        <v>0</v>
      </c>
      <c r="BN64" s="22">
        <v>0</v>
      </c>
      <c r="BO64" s="22">
        <v>0</v>
      </c>
      <c r="BP64" s="22">
        <v>0</v>
      </c>
      <c r="BQ64" s="22">
        <v>0</v>
      </c>
      <c r="BR64" s="22">
        <v>0</v>
      </c>
      <c r="BS64" s="22">
        <v>0</v>
      </c>
      <c r="BT64" s="22">
        <v>0</v>
      </c>
      <c r="BU64" s="22">
        <v>0</v>
      </c>
      <c r="BV64" s="22">
        <v>0</v>
      </c>
      <c r="BW64" s="22">
        <v>0</v>
      </c>
      <c r="BX64" s="22">
        <v>0</v>
      </c>
      <c r="BY64" s="22">
        <v>0</v>
      </c>
      <c r="BZ64" s="22">
        <v>0</v>
      </c>
      <c r="CA64" s="22">
        <v>0</v>
      </c>
      <c r="CB64" s="22">
        <v>176.2</v>
      </c>
      <c r="CD64" s="22">
        <v>0</v>
      </c>
      <c r="CF64" s="22">
        <v>0</v>
      </c>
      <c r="CG64" s="22">
        <v>0</v>
      </c>
      <c r="CH64" s="22">
        <v>0</v>
      </c>
      <c r="CI64" s="22">
        <v>0</v>
      </c>
      <c r="CJ64" s="22">
        <v>0</v>
      </c>
      <c r="CK64" s="22">
        <v>0</v>
      </c>
      <c r="CL64" s="22">
        <v>0</v>
      </c>
      <c r="CM64" s="22">
        <v>0</v>
      </c>
      <c r="CN64" s="22">
        <v>0</v>
      </c>
      <c r="CO64" s="22">
        <v>0</v>
      </c>
      <c r="CP64" s="22">
        <v>0</v>
      </c>
    </row>
    <row r="65" spans="1:94" s="24" customFormat="1" x14ac:dyDescent="0.25">
      <c r="A65" s="24" t="str">
        <f>"-"</f>
        <v>-</v>
      </c>
      <c r="B65" s="25" t="s">
        <v>91</v>
      </c>
      <c r="C65" s="24" t="str">
        <f>"100"</f>
        <v>100</v>
      </c>
      <c r="D65" s="24">
        <v>0.4</v>
      </c>
      <c r="E65" s="24">
        <v>0</v>
      </c>
      <c r="F65" s="24">
        <v>0.4</v>
      </c>
      <c r="G65" s="24">
        <v>0.4</v>
      </c>
      <c r="H65" s="24">
        <v>11.6</v>
      </c>
      <c r="I65" s="24">
        <v>48.68</v>
      </c>
      <c r="J65" s="24">
        <v>0.1</v>
      </c>
      <c r="K65" s="24">
        <v>0</v>
      </c>
      <c r="L65" s="24">
        <v>0</v>
      </c>
      <c r="M65" s="24">
        <v>0</v>
      </c>
      <c r="N65" s="24">
        <v>9</v>
      </c>
      <c r="O65" s="24">
        <v>0.8</v>
      </c>
      <c r="P65" s="24">
        <v>1.8</v>
      </c>
      <c r="Q65" s="24">
        <v>0</v>
      </c>
      <c r="R65" s="24">
        <v>0</v>
      </c>
      <c r="S65" s="24">
        <v>0.8</v>
      </c>
      <c r="T65" s="24">
        <v>0.5</v>
      </c>
      <c r="U65" s="24">
        <v>26</v>
      </c>
      <c r="V65" s="24">
        <v>278</v>
      </c>
      <c r="W65" s="24">
        <v>16</v>
      </c>
      <c r="X65" s="24">
        <v>9</v>
      </c>
      <c r="Y65" s="24">
        <v>11</v>
      </c>
      <c r="Z65" s="24">
        <v>2.2000000000000002</v>
      </c>
      <c r="AA65" s="24">
        <v>0</v>
      </c>
      <c r="AB65" s="24">
        <v>30</v>
      </c>
      <c r="AC65" s="24">
        <v>5</v>
      </c>
      <c r="AD65" s="24">
        <v>0.2</v>
      </c>
      <c r="AE65" s="24">
        <v>0.03</v>
      </c>
      <c r="AF65" s="24">
        <v>0.02</v>
      </c>
      <c r="AG65" s="24">
        <v>0.3</v>
      </c>
      <c r="AH65" s="24">
        <v>0.4</v>
      </c>
      <c r="AI65" s="24">
        <v>10</v>
      </c>
      <c r="AJ65" s="24">
        <v>0</v>
      </c>
      <c r="AK65" s="24">
        <v>0</v>
      </c>
      <c r="AL65" s="24">
        <v>0</v>
      </c>
      <c r="AM65" s="24">
        <v>19</v>
      </c>
      <c r="AN65" s="24">
        <v>18</v>
      </c>
      <c r="AO65" s="24">
        <v>3</v>
      </c>
      <c r="AP65" s="24">
        <v>11</v>
      </c>
      <c r="AQ65" s="24">
        <v>3</v>
      </c>
      <c r="AR65" s="24">
        <v>9</v>
      </c>
      <c r="AS65" s="24">
        <v>17</v>
      </c>
      <c r="AT65" s="24">
        <v>10</v>
      </c>
      <c r="AU65" s="24">
        <v>78</v>
      </c>
      <c r="AV65" s="24">
        <v>7</v>
      </c>
      <c r="AW65" s="24">
        <v>14</v>
      </c>
      <c r="AX65" s="24">
        <v>42</v>
      </c>
      <c r="AY65" s="24">
        <v>0</v>
      </c>
      <c r="AZ65" s="24">
        <v>13</v>
      </c>
      <c r="BA65" s="24">
        <v>16</v>
      </c>
      <c r="BB65" s="24">
        <v>6</v>
      </c>
      <c r="BC65" s="24">
        <v>5</v>
      </c>
      <c r="BD65" s="24">
        <v>0</v>
      </c>
      <c r="BE65" s="24">
        <v>0</v>
      </c>
      <c r="BF65" s="24">
        <v>0</v>
      </c>
      <c r="BG65" s="24">
        <v>0</v>
      </c>
      <c r="BH65" s="24">
        <v>0</v>
      </c>
      <c r="BI65" s="24">
        <v>0</v>
      </c>
      <c r="BJ65" s="24">
        <v>0</v>
      </c>
      <c r="BK65" s="24">
        <v>0</v>
      </c>
      <c r="BL65" s="24">
        <v>0</v>
      </c>
      <c r="BM65" s="24">
        <v>0</v>
      </c>
      <c r="BN65" s="24">
        <v>0</v>
      </c>
      <c r="BO65" s="24">
        <v>0</v>
      </c>
      <c r="BP65" s="24">
        <v>0</v>
      </c>
      <c r="BQ65" s="24">
        <v>0</v>
      </c>
      <c r="BR65" s="24">
        <v>0</v>
      </c>
      <c r="BS65" s="24">
        <v>0</v>
      </c>
      <c r="BT65" s="24">
        <v>0</v>
      </c>
      <c r="BU65" s="24">
        <v>0</v>
      </c>
      <c r="BV65" s="24">
        <v>0</v>
      </c>
      <c r="BW65" s="24">
        <v>0</v>
      </c>
      <c r="BX65" s="24">
        <v>0</v>
      </c>
      <c r="BY65" s="24">
        <v>0</v>
      </c>
      <c r="BZ65" s="24">
        <v>0</v>
      </c>
      <c r="CA65" s="24">
        <v>0</v>
      </c>
      <c r="CB65" s="24">
        <v>86.3</v>
      </c>
      <c r="CD65" s="24">
        <v>5</v>
      </c>
      <c r="CF65" s="24">
        <v>0</v>
      </c>
      <c r="CG65" s="24">
        <v>0</v>
      </c>
      <c r="CH65" s="24">
        <v>0</v>
      </c>
      <c r="CI65" s="24">
        <v>0</v>
      </c>
      <c r="CJ65" s="24">
        <v>0</v>
      </c>
      <c r="CK65" s="24">
        <v>0</v>
      </c>
      <c r="CL65" s="24">
        <v>0</v>
      </c>
      <c r="CM65" s="24">
        <v>0</v>
      </c>
      <c r="CN65" s="24">
        <v>0</v>
      </c>
      <c r="CO65" s="24">
        <v>0</v>
      </c>
      <c r="CP65" s="24">
        <v>0</v>
      </c>
    </row>
    <row r="66" spans="1:94" s="27" customFormat="1" x14ac:dyDescent="0.25">
      <c r="B66" s="28" t="s">
        <v>92</v>
      </c>
      <c r="D66" s="27">
        <v>20.350000000000001</v>
      </c>
      <c r="E66" s="27">
        <v>9.67</v>
      </c>
      <c r="F66" s="27">
        <v>22.88</v>
      </c>
      <c r="G66" s="27">
        <v>5.88</v>
      </c>
      <c r="H66" s="27">
        <v>87.99</v>
      </c>
      <c r="I66" s="27">
        <v>624.29</v>
      </c>
      <c r="J66" s="27">
        <v>9.11</v>
      </c>
      <c r="K66" s="27">
        <v>3.25</v>
      </c>
      <c r="L66" s="27">
        <v>0</v>
      </c>
      <c r="M66" s="27">
        <v>0</v>
      </c>
      <c r="N66" s="27">
        <v>43.04</v>
      </c>
      <c r="O66" s="27">
        <v>35.86</v>
      </c>
      <c r="P66" s="27">
        <v>9.09</v>
      </c>
      <c r="Q66" s="27">
        <v>0</v>
      </c>
      <c r="R66" s="27">
        <v>0</v>
      </c>
      <c r="S66" s="27">
        <v>2.74</v>
      </c>
      <c r="T66" s="27">
        <v>5.8</v>
      </c>
      <c r="U66" s="27">
        <v>742.07</v>
      </c>
      <c r="V66" s="27">
        <v>1316.77</v>
      </c>
      <c r="W66" s="27">
        <v>157.04</v>
      </c>
      <c r="X66" s="27">
        <v>82.71</v>
      </c>
      <c r="Y66" s="27">
        <v>253.58</v>
      </c>
      <c r="Z66" s="27">
        <v>8.56</v>
      </c>
      <c r="AA66" s="27">
        <v>3.6</v>
      </c>
      <c r="AB66" s="27">
        <v>1598.76</v>
      </c>
      <c r="AC66" s="27">
        <v>335.69</v>
      </c>
      <c r="AD66" s="27">
        <v>3.67</v>
      </c>
      <c r="AE66" s="27">
        <v>0.49</v>
      </c>
      <c r="AF66" s="27">
        <v>0.25</v>
      </c>
      <c r="AG66" s="27">
        <v>3.55</v>
      </c>
      <c r="AH66" s="27">
        <v>7.55</v>
      </c>
      <c r="AI66" s="27">
        <v>47.45</v>
      </c>
      <c r="AJ66" s="27">
        <v>0.4</v>
      </c>
      <c r="AK66" s="27">
        <v>578.05999999999995</v>
      </c>
      <c r="AL66" s="27">
        <v>500.49</v>
      </c>
      <c r="AM66" s="27">
        <v>1299.08</v>
      </c>
      <c r="AN66" s="27">
        <v>1142.75</v>
      </c>
      <c r="AO66" s="27">
        <v>358.83</v>
      </c>
      <c r="AP66" s="27">
        <v>715.32</v>
      </c>
      <c r="AQ66" s="27">
        <v>218.78</v>
      </c>
      <c r="AR66" s="27">
        <v>822.28</v>
      </c>
      <c r="AS66" s="27">
        <v>867.64</v>
      </c>
      <c r="AT66" s="27">
        <v>983.62</v>
      </c>
      <c r="AU66" s="27">
        <v>1617.93</v>
      </c>
      <c r="AV66" s="27">
        <v>539.45000000000005</v>
      </c>
      <c r="AW66" s="27">
        <v>779.58</v>
      </c>
      <c r="AX66" s="27">
        <v>3537.63</v>
      </c>
      <c r="AY66" s="27">
        <v>107.56</v>
      </c>
      <c r="AZ66" s="27">
        <v>1052.08</v>
      </c>
      <c r="BA66" s="27">
        <v>771.67</v>
      </c>
      <c r="BB66" s="27">
        <v>624.80999999999995</v>
      </c>
      <c r="BC66" s="27">
        <v>287.47000000000003</v>
      </c>
      <c r="BD66" s="27">
        <v>0</v>
      </c>
      <c r="BE66" s="27">
        <v>0</v>
      </c>
      <c r="BF66" s="27">
        <v>0</v>
      </c>
      <c r="BG66" s="27">
        <v>0</v>
      </c>
      <c r="BH66" s="27">
        <v>0</v>
      </c>
      <c r="BI66" s="27">
        <v>0</v>
      </c>
      <c r="BJ66" s="27">
        <v>0</v>
      </c>
      <c r="BK66" s="27">
        <v>0.34</v>
      </c>
      <c r="BL66" s="27">
        <v>0</v>
      </c>
      <c r="BM66" s="27">
        <v>0.18</v>
      </c>
      <c r="BN66" s="27">
        <v>0.02</v>
      </c>
      <c r="BO66" s="27">
        <v>0.03</v>
      </c>
      <c r="BP66" s="27">
        <v>0</v>
      </c>
      <c r="BQ66" s="27">
        <v>0</v>
      </c>
      <c r="BR66" s="27">
        <v>0.01</v>
      </c>
      <c r="BS66" s="27">
        <v>1.06</v>
      </c>
      <c r="BT66" s="27">
        <v>0</v>
      </c>
      <c r="BU66" s="27">
        <v>0</v>
      </c>
      <c r="BV66" s="27">
        <v>2.98</v>
      </c>
      <c r="BW66" s="27">
        <v>0.03</v>
      </c>
      <c r="BX66" s="27">
        <v>0</v>
      </c>
      <c r="BY66" s="27">
        <v>0</v>
      </c>
      <c r="BZ66" s="27">
        <v>0</v>
      </c>
      <c r="CA66" s="27">
        <v>0</v>
      </c>
      <c r="CB66" s="27">
        <v>573.07000000000005</v>
      </c>
      <c r="CC66" s="27">
        <f>$I$66/$I$67*100</f>
        <v>100</v>
      </c>
      <c r="CD66" s="27">
        <v>270.06</v>
      </c>
      <c r="CF66" s="27">
        <v>0</v>
      </c>
      <c r="CG66" s="27">
        <v>0</v>
      </c>
      <c r="CH66" s="27">
        <v>0</v>
      </c>
      <c r="CI66" s="27">
        <v>0</v>
      </c>
      <c r="CJ66" s="27">
        <v>0</v>
      </c>
      <c r="CK66" s="27">
        <v>0</v>
      </c>
      <c r="CL66" s="27">
        <v>0</v>
      </c>
      <c r="CM66" s="27">
        <v>0</v>
      </c>
      <c r="CN66" s="27">
        <v>0</v>
      </c>
      <c r="CO66" s="27">
        <v>3.2</v>
      </c>
      <c r="CP66" s="27">
        <v>0.85</v>
      </c>
    </row>
    <row r="67" spans="1:94" s="27" customFormat="1" x14ac:dyDescent="0.25">
      <c r="B67" s="28" t="s">
        <v>93</v>
      </c>
      <c r="D67" s="27">
        <v>20.350000000000001</v>
      </c>
      <c r="E67" s="27">
        <v>9.67</v>
      </c>
      <c r="F67" s="27">
        <v>22.88</v>
      </c>
      <c r="G67" s="27">
        <v>5.88</v>
      </c>
      <c r="H67" s="27">
        <v>87.99</v>
      </c>
      <c r="I67" s="27">
        <v>624.29</v>
      </c>
      <c r="J67" s="27">
        <v>9.11</v>
      </c>
      <c r="K67" s="27">
        <v>3.25</v>
      </c>
      <c r="L67" s="27">
        <v>0</v>
      </c>
      <c r="M67" s="27">
        <v>0</v>
      </c>
      <c r="N67" s="27">
        <v>43.04</v>
      </c>
      <c r="O67" s="27">
        <v>35.86</v>
      </c>
      <c r="P67" s="27">
        <v>9.09</v>
      </c>
      <c r="Q67" s="27">
        <v>0</v>
      </c>
      <c r="R67" s="27">
        <v>0</v>
      </c>
      <c r="S67" s="27">
        <v>2.74</v>
      </c>
      <c r="T67" s="27">
        <v>5.8</v>
      </c>
      <c r="U67" s="27">
        <v>742.07</v>
      </c>
      <c r="V67" s="27">
        <v>1316.77</v>
      </c>
      <c r="W67" s="27">
        <v>157.04</v>
      </c>
      <c r="X67" s="27">
        <v>82.71</v>
      </c>
      <c r="Y67" s="27">
        <v>253.58</v>
      </c>
      <c r="Z67" s="27">
        <v>8.56</v>
      </c>
      <c r="AA67" s="27">
        <v>3.6</v>
      </c>
      <c r="AB67" s="27">
        <v>1598.76</v>
      </c>
      <c r="AC67" s="27">
        <v>335.69</v>
      </c>
      <c r="AD67" s="27">
        <v>3.67</v>
      </c>
      <c r="AE67" s="27">
        <v>0.49</v>
      </c>
      <c r="AF67" s="27">
        <v>0.25</v>
      </c>
      <c r="AG67" s="27">
        <v>3.55</v>
      </c>
      <c r="AH67" s="27">
        <v>7.55</v>
      </c>
      <c r="AI67" s="27">
        <v>47.45</v>
      </c>
      <c r="AJ67" s="27">
        <v>0.4</v>
      </c>
      <c r="AK67" s="27">
        <v>578.05999999999995</v>
      </c>
      <c r="AL67" s="27">
        <v>500.49</v>
      </c>
      <c r="AM67" s="27">
        <v>1299.08</v>
      </c>
      <c r="AN67" s="27">
        <v>1142.75</v>
      </c>
      <c r="AO67" s="27">
        <v>358.83</v>
      </c>
      <c r="AP67" s="27">
        <v>715.32</v>
      </c>
      <c r="AQ67" s="27">
        <v>218.78</v>
      </c>
      <c r="AR67" s="27">
        <v>822.28</v>
      </c>
      <c r="AS67" s="27">
        <v>867.64</v>
      </c>
      <c r="AT67" s="27">
        <v>983.62</v>
      </c>
      <c r="AU67" s="27">
        <v>1617.93</v>
      </c>
      <c r="AV67" s="27">
        <v>539.45000000000005</v>
      </c>
      <c r="AW67" s="27">
        <v>779.58</v>
      </c>
      <c r="AX67" s="27">
        <v>3537.63</v>
      </c>
      <c r="AY67" s="27">
        <v>107.56</v>
      </c>
      <c r="AZ67" s="27">
        <v>1052.08</v>
      </c>
      <c r="BA67" s="27">
        <v>771.67</v>
      </c>
      <c r="BB67" s="27">
        <v>624.80999999999995</v>
      </c>
      <c r="BC67" s="27">
        <v>287.47000000000003</v>
      </c>
      <c r="BD67" s="27">
        <v>0</v>
      </c>
      <c r="BE67" s="27">
        <v>0</v>
      </c>
      <c r="BF67" s="27">
        <v>0</v>
      </c>
      <c r="BG67" s="27">
        <v>0</v>
      </c>
      <c r="BH67" s="27">
        <v>0</v>
      </c>
      <c r="BI67" s="27">
        <v>0</v>
      </c>
      <c r="BJ67" s="27">
        <v>0</v>
      </c>
      <c r="BK67" s="27">
        <v>0.34</v>
      </c>
      <c r="BL67" s="27">
        <v>0</v>
      </c>
      <c r="BM67" s="27">
        <v>0.18</v>
      </c>
      <c r="BN67" s="27">
        <v>0.02</v>
      </c>
      <c r="BO67" s="27">
        <v>0.03</v>
      </c>
      <c r="BP67" s="27">
        <v>0</v>
      </c>
      <c r="BQ67" s="27">
        <v>0</v>
      </c>
      <c r="BR67" s="27">
        <v>0.01</v>
      </c>
      <c r="BS67" s="27">
        <v>1.06</v>
      </c>
      <c r="BT67" s="27">
        <v>0</v>
      </c>
      <c r="BU67" s="27">
        <v>0</v>
      </c>
      <c r="BV67" s="27">
        <v>2.98</v>
      </c>
      <c r="BW67" s="27">
        <v>0.03</v>
      </c>
      <c r="BX67" s="27">
        <v>0</v>
      </c>
      <c r="BY67" s="27">
        <v>0</v>
      </c>
      <c r="BZ67" s="27">
        <v>0</v>
      </c>
      <c r="CA67" s="27">
        <v>0</v>
      </c>
      <c r="CB67" s="27">
        <v>573.07000000000005</v>
      </c>
      <c r="CD67" s="27">
        <v>270.06</v>
      </c>
      <c r="CF67" s="27">
        <v>0</v>
      </c>
      <c r="CG67" s="27">
        <v>0</v>
      </c>
      <c r="CH67" s="27">
        <v>0</v>
      </c>
      <c r="CI67" s="27">
        <v>0</v>
      </c>
      <c r="CJ67" s="27">
        <v>0</v>
      </c>
      <c r="CK67" s="27">
        <v>0</v>
      </c>
      <c r="CL67" s="27">
        <v>0</v>
      </c>
      <c r="CM67" s="27">
        <v>0</v>
      </c>
      <c r="CN67" s="27">
        <v>0</v>
      </c>
      <c r="CO67" s="27">
        <v>3.2</v>
      </c>
      <c r="CP67" s="27">
        <v>0.85</v>
      </c>
    </row>
    <row r="68" spans="1:94" x14ac:dyDescent="0.25">
      <c r="B68" s="21" t="s">
        <v>115</v>
      </c>
    </row>
    <row r="69" spans="1:94" x14ac:dyDescent="0.25">
      <c r="B69" s="21" t="s">
        <v>83</v>
      </c>
    </row>
    <row r="70" spans="1:94" s="22" customFormat="1" ht="31.5" x14ac:dyDescent="0.25">
      <c r="A70" s="22" t="str">
        <f>"19/7"</f>
        <v>19/7</v>
      </c>
      <c r="B70" s="23" t="s">
        <v>116</v>
      </c>
      <c r="C70" s="22" t="str">
        <f>"90"</f>
        <v>90</v>
      </c>
      <c r="D70" s="22">
        <v>9.64</v>
      </c>
      <c r="E70" s="22">
        <v>8.84</v>
      </c>
      <c r="F70" s="22">
        <v>5.07</v>
      </c>
      <c r="G70" s="22">
        <v>1.35</v>
      </c>
      <c r="H70" s="22">
        <v>9.02</v>
      </c>
      <c r="I70" s="22">
        <v>119.53301538461542</v>
      </c>
      <c r="J70" s="22">
        <v>1.55</v>
      </c>
      <c r="K70" s="22">
        <v>0.9</v>
      </c>
      <c r="L70" s="22">
        <v>0</v>
      </c>
      <c r="M70" s="22">
        <v>0</v>
      </c>
      <c r="N70" s="22">
        <v>2.75</v>
      </c>
      <c r="O70" s="22">
        <v>5.79</v>
      </c>
      <c r="P70" s="22">
        <v>0.48</v>
      </c>
      <c r="Q70" s="22">
        <v>0</v>
      </c>
      <c r="R70" s="22">
        <v>0</v>
      </c>
      <c r="S70" s="22">
        <v>0.06</v>
      </c>
      <c r="T70" s="22">
        <v>1.28</v>
      </c>
      <c r="U70" s="22">
        <v>128.13999999999999</v>
      </c>
      <c r="V70" s="22">
        <v>113.26</v>
      </c>
      <c r="W70" s="22">
        <v>43.52</v>
      </c>
      <c r="X70" s="22">
        <v>8.83</v>
      </c>
      <c r="Y70" s="22">
        <v>82.08</v>
      </c>
      <c r="Z70" s="22">
        <v>0.34</v>
      </c>
      <c r="AA70" s="22">
        <v>13.95</v>
      </c>
      <c r="AB70" s="22">
        <v>4.5</v>
      </c>
      <c r="AC70" s="22">
        <v>22.36</v>
      </c>
      <c r="AD70" s="22">
        <v>1.34</v>
      </c>
      <c r="AE70" s="22">
        <v>0.06</v>
      </c>
      <c r="AF70" s="22">
        <v>0.08</v>
      </c>
      <c r="AG70" s="22">
        <v>1.43</v>
      </c>
      <c r="AH70" s="22">
        <v>4.0199999999999996</v>
      </c>
      <c r="AI70" s="22">
        <v>0.17</v>
      </c>
      <c r="AJ70" s="22">
        <v>0</v>
      </c>
      <c r="AK70" s="22">
        <v>525.47</v>
      </c>
      <c r="AL70" s="22">
        <v>415.5</v>
      </c>
      <c r="AM70" s="22">
        <v>807.44</v>
      </c>
      <c r="AN70" s="22">
        <v>862.53</v>
      </c>
      <c r="AO70" s="22">
        <v>245.33</v>
      </c>
      <c r="AP70" s="22">
        <v>496.58</v>
      </c>
      <c r="AQ70" s="22">
        <v>105.27</v>
      </c>
      <c r="AR70" s="22">
        <v>93.28</v>
      </c>
      <c r="AS70" s="22">
        <v>26.17</v>
      </c>
      <c r="AT70" s="22">
        <v>32.659999999999997</v>
      </c>
      <c r="AU70" s="22">
        <v>30.41</v>
      </c>
      <c r="AV70" s="22">
        <v>342.08</v>
      </c>
      <c r="AW70" s="22">
        <v>25.42</v>
      </c>
      <c r="AX70" s="22">
        <v>183.45</v>
      </c>
      <c r="AY70" s="22">
        <v>0</v>
      </c>
      <c r="AZ70" s="22">
        <v>56.58</v>
      </c>
      <c r="BA70" s="22">
        <v>33.15</v>
      </c>
      <c r="BB70" s="22">
        <v>94.44</v>
      </c>
      <c r="BC70" s="22">
        <v>23.99</v>
      </c>
      <c r="BD70" s="22">
        <v>0</v>
      </c>
      <c r="BE70" s="22">
        <v>0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0.09</v>
      </c>
      <c r="BL70" s="22">
        <v>0</v>
      </c>
      <c r="BM70" s="22">
        <v>0.05</v>
      </c>
      <c r="BN70" s="22">
        <v>0</v>
      </c>
      <c r="BO70" s="22">
        <v>0.01</v>
      </c>
      <c r="BP70" s="22">
        <v>0</v>
      </c>
      <c r="BQ70" s="22">
        <v>0</v>
      </c>
      <c r="BR70" s="22">
        <v>0</v>
      </c>
      <c r="BS70" s="22">
        <v>0.31</v>
      </c>
      <c r="BT70" s="22">
        <v>0</v>
      </c>
      <c r="BU70" s="22">
        <v>0</v>
      </c>
      <c r="BV70" s="22">
        <v>0.77</v>
      </c>
      <c r="BW70" s="22">
        <v>0</v>
      </c>
      <c r="BX70" s="22">
        <v>0</v>
      </c>
      <c r="BY70" s="22">
        <v>0</v>
      </c>
      <c r="BZ70" s="22">
        <v>0</v>
      </c>
      <c r="CA70" s="22">
        <v>0</v>
      </c>
      <c r="CB70" s="22">
        <v>76.72</v>
      </c>
      <c r="CD70" s="22">
        <v>14.7</v>
      </c>
      <c r="CF70" s="22">
        <v>0</v>
      </c>
      <c r="CG70" s="22">
        <v>0</v>
      </c>
      <c r="CH70" s="22">
        <v>0</v>
      </c>
      <c r="CI70" s="22">
        <v>0</v>
      </c>
      <c r="CJ70" s="22">
        <v>0</v>
      </c>
      <c r="CK70" s="22">
        <v>0</v>
      </c>
      <c r="CL70" s="22">
        <v>0</v>
      </c>
      <c r="CM70" s="22">
        <v>0</v>
      </c>
      <c r="CN70" s="22">
        <v>0</v>
      </c>
      <c r="CO70" s="22">
        <v>0</v>
      </c>
      <c r="CP70" s="22">
        <v>0.35</v>
      </c>
    </row>
    <row r="71" spans="1:94" s="22" customFormat="1" x14ac:dyDescent="0.25">
      <c r="A71" s="22" t="str">
        <f>"3/3"</f>
        <v>3/3</v>
      </c>
      <c r="B71" s="23" t="s">
        <v>109</v>
      </c>
      <c r="C71" s="22" t="str">
        <f>"150"</f>
        <v>150</v>
      </c>
      <c r="D71" s="22">
        <v>3.11</v>
      </c>
      <c r="E71" s="22">
        <v>0.55000000000000004</v>
      </c>
      <c r="F71" s="22">
        <v>3.67</v>
      </c>
      <c r="G71" s="22">
        <v>0.51</v>
      </c>
      <c r="H71" s="22">
        <v>22.07</v>
      </c>
      <c r="I71" s="22">
        <v>132.58571249999997</v>
      </c>
      <c r="J71" s="22">
        <v>2.2799999999999998</v>
      </c>
      <c r="K71" s="22">
        <v>0.08</v>
      </c>
      <c r="L71" s="22">
        <v>0</v>
      </c>
      <c r="M71" s="22">
        <v>0</v>
      </c>
      <c r="N71" s="22">
        <v>2.15</v>
      </c>
      <c r="O71" s="22">
        <v>18.23</v>
      </c>
      <c r="P71" s="22">
        <v>1.7</v>
      </c>
      <c r="Q71" s="22">
        <v>0</v>
      </c>
      <c r="R71" s="22">
        <v>0</v>
      </c>
      <c r="S71" s="22">
        <v>0.28999999999999998</v>
      </c>
      <c r="T71" s="22">
        <v>1.89</v>
      </c>
      <c r="U71" s="22">
        <v>77.84</v>
      </c>
      <c r="V71" s="22">
        <v>636.26</v>
      </c>
      <c r="W71" s="22">
        <v>33.96</v>
      </c>
      <c r="X71" s="22">
        <v>30.35</v>
      </c>
      <c r="Y71" s="22">
        <v>86.82</v>
      </c>
      <c r="Z71" s="22">
        <v>1.1200000000000001</v>
      </c>
      <c r="AA71" s="22">
        <v>18.75</v>
      </c>
      <c r="AB71" s="22">
        <v>34.11</v>
      </c>
      <c r="AC71" s="22">
        <v>25.05</v>
      </c>
      <c r="AD71" s="22">
        <v>0.17</v>
      </c>
      <c r="AE71" s="22">
        <v>0.12</v>
      </c>
      <c r="AF71" s="22">
        <v>0.1</v>
      </c>
      <c r="AG71" s="22">
        <v>1.33</v>
      </c>
      <c r="AH71" s="22">
        <v>2.59</v>
      </c>
      <c r="AI71" s="22">
        <v>5.45</v>
      </c>
      <c r="AJ71" s="22">
        <v>0</v>
      </c>
      <c r="AK71" s="22">
        <v>2.06</v>
      </c>
      <c r="AL71" s="22">
        <v>2.0099999999999998</v>
      </c>
      <c r="AM71" s="22">
        <v>429.04</v>
      </c>
      <c r="AN71" s="22">
        <v>180.57</v>
      </c>
      <c r="AO71" s="22">
        <v>110.59</v>
      </c>
      <c r="AP71" s="22">
        <v>166.94</v>
      </c>
      <c r="AQ71" s="22">
        <v>70.709999999999994</v>
      </c>
      <c r="AR71" s="22">
        <v>255.88</v>
      </c>
      <c r="AS71" s="22">
        <v>269.3</v>
      </c>
      <c r="AT71" s="22">
        <v>351.13</v>
      </c>
      <c r="AU71" s="22">
        <v>373.23</v>
      </c>
      <c r="AV71" s="22">
        <v>118.34</v>
      </c>
      <c r="AW71" s="22">
        <v>220.7</v>
      </c>
      <c r="AX71" s="22">
        <v>830.16</v>
      </c>
      <c r="AY71" s="22">
        <v>0</v>
      </c>
      <c r="AZ71" s="22">
        <v>228.73</v>
      </c>
      <c r="BA71" s="22">
        <v>229.03</v>
      </c>
      <c r="BB71" s="22">
        <v>201</v>
      </c>
      <c r="BC71" s="22">
        <v>94.47</v>
      </c>
      <c r="BD71" s="22">
        <v>0.13</v>
      </c>
      <c r="BE71" s="22">
        <v>0.06</v>
      </c>
      <c r="BF71" s="22">
        <v>0.03</v>
      </c>
      <c r="BG71" s="22">
        <v>7.0000000000000007E-2</v>
      </c>
      <c r="BH71" s="22">
        <v>0.08</v>
      </c>
      <c r="BI71" s="22">
        <v>0.4</v>
      </c>
      <c r="BJ71" s="22">
        <v>0</v>
      </c>
      <c r="BK71" s="22">
        <v>1.21</v>
      </c>
      <c r="BL71" s="22">
        <v>0</v>
      </c>
      <c r="BM71" s="22">
        <v>0.36</v>
      </c>
      <c r="BN71" s="22">
        <v>0</v>
      </c>
      <c r="BO71" s="22">
        <v>0</v>
      </c>
      <c r="BP71" s="22">
        <v>0</v>
      </c>
      <c r="BQ71" s="22">
        <v>0.08</v>
      </c>
      <c r="BR71" s="22">
        <v>0.11</v>
      </c>
      <c r="BS71" s="22">
        <v>1.1000000000000001</v>
      </c>
      <c r="BT71" s="22">
        <v>0</v>
      </c>
      <c r="BU71" s="22">
        <v>0</v>
      </c>
      <c r="BV71" s="22">
        <v>0.17</v>
      </c>
      <c r="BW71" s="22">
        <v>0</v>
      </c>
      <c r="BX71" s="22">
        <v>0</v>
      </c>
      <c r="BY71" s="22">
        <v>0</v>
      </c>
      <c r="BZ71" s="22">
        <v>0</v>
      </c>
      <c r="CA71" s="22">
        <v>0</v>
      </c>
      <c r="CB71" s="22">
        <v>157.05000000000001</v>
      </c>
      <c r="CD71" s="22">
        <v>22.25</v>
      </c>
      <c r="CF71" s="22">
        <v>0</v>
      </c>
      <c r="CG71" s="22">
        <v>0</v>
      </c>
      <c r="CH71" s="22">
        <v>0</v>
      </c>
      <c r="CI71" s="22">
        <v>0</v>
      </c>
      <c r="CJ71" s="22">
        <v>0</v>
      </c>
      <c r="CK71" s="22">
        <v>0</v>
      </c>
      <c r="CL71" s="22">
        <v>0</v>
      </c>
      <c r="CM71" s="22">
        <v>0</v>
      </c>
      <c r="CN71" s="22">
        <v>0</v>
      </c>
      <c r="CO71" s="22">
        <v>0</v>
      </c>
      <c r="CP71" s="22">
        <v>1</v>
      </c>
    </row>
    <row r="72" spans="1:94" s="22" customFormat="1" x14ac:dyDescent="0.25">
      <c r="A72" s="22" t="str">
        <f>"27/10"</f>
        <v>27/10</v>
      </c>
      <c r="B72" s="23" t="s">
        <v>98</v>
      </c>
      <c r="C72" s="22" t="str">
        <f>"180"</f>
        <v>180</v>
      </c>
      <c r="D72" s="22">
        <v>7.0000000000000007E-2</v>
      </c>
      <c r="E72" s="22">
        <v>0</v>
      </c>
      <c r="F72" s="22">
        <v>0.02</v>
      </c>
      <c r="G72" s="22">
        <v>0.02</v>
      </c>
      <c r="H72" s="22">
        <v>4.45</v>
      </c>
      <c r="I72" s="22">
        <v>17.297524800000001</v>
      </c>
      <c r="J72" s="22">
        <v>0</v>
      </c>
      <c r="K72" s="22">
        <v>0</v>
      </c>
      <c r="L72" s="22">
        <v>0</v>
      </c>
      <c r="M72" s="22">
        <v>0</v>
      </c>
      <c r="N72" s="22">
        <v>4.42</v>
      </c>
      <c r="O72" s="22">
        <v>0</v>
      </c>
      <c r="P72" s="22">
        <v>0.04</v>
      </c>
      <c r="Q72" s="22">
        <v>0</v>
      </c>
      <c r="R72" s="22">
        <v>0</v>
      </c>
      <c r="S72" s="22">
        <v>0</v>
      </c>
      <c r="T72" s="22">
        <v>0.02</v>
      </c>
      <c r="U72" s="22">
        <v>0.04</v>
      </c>
      <c r="V72" s="22">
        <v>0.13</v>
      </c>
      <c r="W72" s="22">
        <v>0.13</v>
      </c>
      <c r="X72" s="22">
        <v>0</v>
      </c>
      <c r="Y72" s="22">
        <v>0</v>
      </c>
      <c r="Z72" s="22">
        <v>0.01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22">
        <v>0</v>
      </c>
      <c r="AP72" s="22">
        <v>0</v>
      </c>
      <c r="AQ72" s="22">
        <v>0</v>
      </c>
      <c r="AR72" s="22">
        <v>0</v>
      </c>
      <c r="AS72" s="22">
        <v>0</v>
      </c>
      <c r="AT72" s="22">
        <v>0</v>
      </c>
      <c r="AU72" s="22">
        <v>0</v>
      </c>
      <c r="AV72" s="22">
        <v>0</v>
      </c>
      <c r="AW72" s="22">
        <v>0</v>
      </c>
      <c r="AX72" s="22">
        <v>0</v>
      </c>
      <c r="AY72" s="22">
        <v>0</v>
      </c>
      <c r="AZ72" s="22">
        <v>0</v>
      </c>
      <c r="BA72" s="22">
        <v>0</v>
      </c>
      <c r="BB72" s="22">
        <v>0</v>
      </c>
      <c r="BC72" s="22">
        <v>0</v>
      </c>
      <c r="BD72" s="22">
        <v>0</v>
      </c>
      <c r="BE72" s="22">
        <v>0</v>
      </c>
      <c r="BF72" s="22">
        <v>0</v>
      </c>
      <c r="BG72" s="22">
        <v>0</v>
      </c>
      <c r="BH72" s="22">
        <v>0</v>
      </c>
      <c r="BI72" s="22">
        <v>0</v>
      </c>
      <c r="BJ72" s="22">
        <v>0</v>
      </c>
      <c r="BK72" s="22">
        <v>0</v>
      </c>
      <c r="BL72" s="22">
        <v>0</v>
      </c>
      <c r="BM72" s="22">
        <v>0</v>
      </c>
      <c r="BN72" s="22">
        <v>0</v>
      </c>
      <c r="BO72" s="22">
        <v>0</v>
      </c>
      <c r="BP72" s="22">
        <v>0</v>
      </c>
      <c r="BQ72" s="22">
        <v>0</v>
      </c>
      <c r="BR72" s="22">
        <v>0</v>
      </c>
      <c r="BS72" s="22">
        <v>0</v>
      </c>
      <c r="BT72" s="22">
        <v>0</v>
      </c>
      <c r="BU72" s="22">
        <v>0</v>
      </c>
      <c r="BV72" s="22">
        <v>0</v>
      </c>
      <c r="BW72" s="22">
        <v>0</v>
      </c>
      <c r="BX72" s="22">
        <v>0</v>
      </c>
      <c r="BY72" s="22">
        <v>0</v>
      </c>
      <c r="BZ72" s="22">
        <v>0</v>
      </c>
      <c r="CA72" s="22">
        <v>0</v>
      </c>
      <c r="CB72" s="22">
        <v>180.04</v>
      </c>
      <c r="CD72" s="22">
        <v>0</v>
      </c>
      <c r="CF72" s="22">
        <v>0</v>
      </c>
      <c r="CG72" s="22">
        <v>0</v>
      </c>
      <c r="CH72" s="22">
        <v>0</v>
      </c>
      <c r="CI72" s="22">
        <v>0</v>
      </c>
      <c r="CJ72" s="22">
        <v>0</v>
      </c>
      <c r="CK72" s="22">
        <v>0</v>
      </c>
      <c r="CL72" s="22">
        <v>0</v>
      </c>
      <c r="CM72" s="22">
        <v>0</v>
      </c>
      <c r="CN72" s="22">
        <v>0</v>
      </c>
      <c r="CO72" s="22">
        <v>4.5</v>
      </c>
      <c r="CP72" s="22">
        <v>0</v>
      </c>
    </row>
    <row r="73" spans="1:94" s="22" customFormat="1" x14ac:dyDescent="0.25">
      <c r="A73" s="22" t="str">
        <f>"-"</f>
        <v>-</v>
      </c>
      <c r="B73" s="23" t="s">
        <v>88</v>
      </c>
      <c r="C73" s="22" t="str">
        <f>"30"</f>
        <v>30</v>
      </c>
      <c r="D73" s="22">
        <v>1.98</v>
      </c>
      <c r="E73" s="22">
        <v>0</v>
      </c>
      <c r="F73" s="22">
        <v>0.2</v>
      </c>
      <c r="G73" s="22">
        <v>0.2</v>
      </c>
      <c r="H73" s="22">
        <v>14.07</v>
      </c>
      <c r="I73" s="22">
        <v>67.170299999999997</v>
      </c>
      <c r="J73" s="22">
        <v>0</v>
      </c>
      <c r="K73" s="22">
        <v>0</v>
      </c>
      <c r="L73" s="22">
        <v>0</v>
      </c>
      <c r="M73" s="22">
        <v>0</v>
      </c>
      <c r="N73" s="22">
        <v>0.33</v>
      </c>
      <c r="O73" s="22">
        <v>13.68</v>
      </c>
      <c r="P73" s="22">
        <v>0.06</v>
      </c>
      <c r="Q73" s="22">
        <v>0</v>
      </c>
      <c r="R73" s="22">
        <v>0</v>
      </c>
      <c r="S73" s="22">
        <v>0</v>
      </c>
      <c r="T73" s="22">
        <v>0.54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152.69</v>
      </c>
      <c r="AN73" s="22">
        <v>50.63</v>
      </c>
      <c r="AO73" s="22">
        <v>30.02</v>
      </c>
      <c r="AP73" s="22">
        <v>60.03</v>
      </c>
      <c r="AQ73" s="22">
        <v>22.71</v>
      </c>
      <c r="AR73" s="22">
        <v>108.58</v>
      </c>
      <c r="AS73" s="22">
        <v>67.34</v>
      </c>
      <c r="AT73" s="22">
        <v>93.96</v>
      </c>
      <c r="AU73" s="22">
        <v>77.52</v>
      </c>
      <c r="AV73" s="22">
        <v>40.72</v>
      </c>
      <c r="AW73" s="22">
        <v>72.040000000000006</v>
      </c>
      <c r="AX73" s="22">
        <v>602.39</v>
      </c>
      <c r="AY73" s="22">
        <v>0</v>
      </c>
      <c r="AZ73" s="22">
        <v>196.27</v>
      </c>
      <c r="BA73" s="22">
        <v>85.35</v>
      </c>
      <c r="BB73" s="22">
        <v>56.64</v>
      </c>
      <c r="BC73" s="22">
        <v>44.89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0.02</v>
      </c>
      <c r="BL73" s="22">
        <v>0</v>
      </c>
      <c r="BM73" s="22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0.02</v>
      </c>
      <c r="BT73" s="22">
        <v>0</v>
      </c>
      <c r="BU73" s="22">
        <v>0</v>
      </c>
      <c r="BV73" s="22">
        <v>0.08</v>
      </c>
      <c r="BW73" s="22">
        <v>0</v>
      </c>
      <c r="BX73" s="22">
        <v>0</v>
      </c>
      <c r="BY73" s="22">
        <v>0</v>
      </c>
      <c r="BZ73" s="22">
        <v>0</v>
      </c>
      <c r="CA73" s="22">
        <v>0</v>
      </c>
      <c r="CB73" s="22">
        <v>11.73</v>
      </c>
      <c r="CD73" s="22">
        <v>0</v>
      </c>
      <c r="CF73" s="22">
        <v>0</v>
      </c>
      <c r="CG73" s="22">
        <v>0</v>
      </c>
      <c r="CH73" s="22">
        <v>0</v>
      </c>
      <c r="CI73" s="22">
        <v>0</v>
      </c>
      <c r="CJ73" s="22">
        <v>0</v>
      </c>
      <c r="CK73" s="22">
        <v>0</v>
      </c>
      <c r="CL73" s="22">
        <v>0</v>
      </c>
      <c r="CM73" s="22">
        <v>0</v>
      </c>
      <c r="CN73" s="22">
        <v>0</v>
      </c>
      <c r="CO73" s="22">
        <v>0</v>
      </c>
      <c r="CP73" s="22">
        <v>0</v>
      </c>
    </row>
    <row r="74" spans="1:94" s="22" customFormat="1" x14ac:dyDescent="0.25">
      <c r="A74" s="22" t="str">
        <f>"-"</f>
        <v>-</v>
      </c>
      <c r="B74" s="23" t="s">
        <v>89</v>
      </c>
      <c r="C74" s="22" t="str">
        <f>"30"</f>
        <v>30</v>
      </c>
      <c r="D74" s="22">
        <v>1.98</v>
      </c>
      <c r="E74" s="22">
        <v>0</v>
      </c>
      <c r="F74" s="22">
        <v>0.36</v>
      </c>
      <c r="G74" s="22">
        <v>0.36</v>
      </c>
      <c r="H74" s="22">
        <v>12.51</v>
      </c>
      <c r="I74" s="22">
        <v>58.013999999999996</v>
      </c>
      <c r="J74" s="22">
        <v>0.06</v>
      </c>
      <c r="K74" s="22">
        <v>0</v>
      </c>
      <c r="L74" s="22">
        <v>0</v>
      </c>
      <c r="M74" s="22">
        <v>0</v>
      </c>
      <c r="N74" s="22">
        <v>0.36</v>
      </c>
      <c r="O74" s="22">
        <v>9.66</v>
      </c>
      <c r="P74" s="22">
        <v>2.4900000000000002</v>
      </c>
      <c r="Q74" s="22">
        <v>0</v>
      </c>
      <c r="R74" s="22">
        <v>0</v>
      </c>
      <c r="S74" s="22">
        <v>0.3</v>
      </c>
      <c r="T74" s="22">
        <v>0.75</v>
      </c>
      <c r="U74" s="22">
        <v>183</v>
      </c>
      <c r="V74" s="22">
        <v>73.5</v>
      </c>
      <c r="W74" s="22">
        <v>10.5</v>
      </c>
      <c r="X74" s="22">
        <v>14.1</v>
      </c>
      <c r="Y74" s="22">
        <v>47.4</v>
      </c>
      <c r="Z74" s="22">
        <v>1.17</v>
      </c>
      <c r="AA74" s="22">
        <v>0</v>
      </c>
      <c r="AB74" s="22">
        <v>1.5</v>
      </c>
      <c r="AC74" s="22">
        <v>0.3</v>
      </c>
      <c r="AD74" s="22">
        <v>0.42</v>
      </c>
      <c r="AE74" s="22">
        <v>0.05</v>
      </c>
      <c r="AF74" s="22">
        <v>0.02</v>
      </c>
      <c r="AG74" s="22">
        <v>0.21</v>
      </c>
      <c r="AH74" s="22">
        <v>0.6</v>
      </c>
      <c r="AI74" s="22">
        <v>0</v>
      </c>
      <c r="AJ74" s="22">
        <v>0</v>
      </c>
      <c r="AK74" s="22">
        <v>0</v>
      </c>
      <c r="AL74" s="22">
        <v>0</v>
      </c>
      <c r="AM74" s="22">
        <v>128.1</v>
      </c>
      <c r="AN74" s="22">
        <v>66.900000000000006</v>
      </c>
      <c r="AO74" s="22">
        <v>27.9</v>
      </c>
      <c r="AP74" s="22">
        <v>59.4</v>
      </c>
      <c r="AQ74" s="22">
        <v>24</v>
      </c>
      <c r="AR74" s="22">
        <v>111.3</v>
      </c>
      <c r="AS74" s="22">
        <v>89.1</v>
      </c>
      <c r="AT74" s="22">
        <v>87.3</v>
      </c>
      <c r="AU74" s="22">
        <v>139.19999999999999</v>
      </c>
      <c r="AV74" s="22">
        <v>37.200000000000003</v>
      </c>
      <c r="AW74" s="22">
        <v>93</v>
      </c>
      <c r="AX74" s="22">
        <v>458.7</v>
      </c>
      <c r="AY74" s="22">
        <v>0</v>
      </c>
      <c r="AZ74" s="22">
        <v>157.80000000000001</v>
      </c>
      <c r="BA74" s="22">
        <v>87.3</v>
      </c>
      <c r="BB74" s="22">
        <v>54</v>
      </c>
      <c r="BC74" s="22">
        <v>39</v>
      </c>
      <c r="BD74" s="22">
        <v>0</v>
      </c>
      <c r="BE74" s="22">
        <v>0</v>
      </c>
      <c r="BF74" s="22">
        <v>0</v>
      </c>
      <c r="BG74" s="22">
        <v>0</v>
      </c>
      <c r="BH74" s="22">
        <v>0</v>
      </c>
      <c r="BI74" s="22">
        <v>0</v>
      </c>
      <c r="BJ74" s="22">
        <v>0</v>
      </c>
      <c r="BK74" s="22">
        <v>0.04</v>
      </c>
      <c r="BL74" s="22">
        <v>0</v>
      </c>
      <c r="BM74" s="22">
        <v>0</v>
      </c>
      <c r="BN74" s="22">
        <v>0.01</v>
      </c>
      <c r="BO74" s="22">
        <v>0</v>
      </c>
      <c r="BP74" s="22">
        <v>0</v>
      </c>
      <c r="BQ74" s="22">
        <v>0</v>
      </c>
      <c r="BR74" s="22">
        <v>0</v>
      </c>
      <c r="BS74" s="22">
        <v>0.03</v>
      </c>
      <c r="BT74" s="22">
        <v>0</v>
      </c>
      <c r="BU74" s="22">
        <v>0</v>
      </c>
      <c r="BV74" s="22">
        <v>0.14000000000000001</v>
      </c>
      <c r="BW74" s="22">
        <v>0.02</v>
      </c>
      <c r="BX74" s="22">
        <v>0</v>
      </c>
      <c r="BY74" s="22">
        <v>0</v>
      </c>
      <c r="BZ74" s="22">
        <v>0</v>
      </c>
      <c r="CA74" s="22">
        <v>0</v>
      </c>
      <c r="CB74" s="22">
        <v>14.1</v>
      </c>
      <c r="CD74" s="22">
        <v>0.25</v>
      </c>
      <c r="CF74" s="22">
        <v>0</v>
      </c>
      <c r="CG74" s="22">
        <v>0</v>
      </c>
      <c r="CH74" s="22">
        <v>0</v>
      </c>
      <c r="CI74" s="22">
        <v>0</v>
      </c>
      <c r="CJ74" s="22">
        <v>0</v>
      </c>
      <c r="CK74" s="22">
        <v>0</v>
      </c>
      <c r="CL74" s="22">
        <v>0</v>
      </c>
      <c r="CM74" s="22">
        <v>0</v>
      </c>
      <c r="CN74" s="22">
        <v>0</v>
      </c>
      <c r="CO74" s="22">
        <v>0</v>
      </c>
      <c r="CP74" s="22">
        <v>0</v>
      </c>
    </row>
    <row r="75" spans="1:94" s="24" customFormat="1" x14ac:dyDescent="0.25">
      <c r="A75" s="30" t="s">
        <v>133</v>
      </c>
      <c r="B75" s="31" t="s">
        <v>134</v>
      </c>
      <c r="C75" s="32" t="s">
        <v>132</v>
      </c>
      <c r="D75" s="32">
        <v>1.82</v>
      </c>
      <c r="E75" s="32">
        <v>0</v>
      </c>
      <c r="F75" s="32">
        <v>2.4700000000000002</v>
      </c>
      <c r="G75" s="32">
        <v>2.4700000000000002</v>
      </c>
      <c r="H75" s="32">
        <v>6.7</v>
      </c>
      <c r="I75" s="32">
        <v>50.523311999999997</v>
      </c>
      <c r="J75" s="30">
        <v>0.3</v>
      </c>
      <c r="K75" s="30">
        <v>1.56</v>
      </c>
      <c r="L75" s="30">
        <v>0</v>
      </c>
      <c r="M75" s="30">
        <v>0</v>
      </c>
      <c r="N75" s="30">
        <v>1.94</v>
      </c>
      <c r="O75" s="30">
        <v>1.88</v>
      </c>
      <c r="P75" s="30">
        <v>2.88</v>
      </c>
      <c r="Q75" s="30">
        <v>0</v>
      </c>
      <c r="R75" s="30">
        <v>0</v>
      </c>
      <c r="S75" s="30">
        <v>0.06</v>
      </c>
      <c r="T75" s="30">
        <v>0.76</v>
      </c>
      <c r="U75" s="30">
        <v>211.68</v>
      </c>
      <c r="V75" s="30">
        <v>58.21</v>
      </c>
      <c r="W75" s="30">
        <v>11.76</v>
      </c>
      <c r="X75" s="30">
        <v>12.35</v>
      </c>
      <c r="Y75" s="30">
        <v>36.5</v>
      </c>
      <c r="Z75" s="30">
        <v>0.41</v>
      </c>
      <c r="AA75" s="30">
        <v>0</v>
      </c>
      <c r="AB75" s="30">
        <v>176.4</v>
      </c>
      <c r="AC75" s="30">
        <v>30</v>
      </c>
      <c r="AD75" s="30">
        <v>1.18</v>
      </c>
      <c r="AE75" s="30">
        <v>0.06</v>
      </c>
      <c r="AF75" s="30">
        <v>0.03</v>
      </c>
      <c r="AG75" s="30">
        <v>0.41</v>
      </c>
      <c r="AH75" s="30">
        <v>0.78</v>
      </c>
      <c r="AI75" s="30">
        <v>5.88</v>
      </c>
      <c r="AJ75" s="24">
        <v>0</v>
      </c>
      <c r="AK75" s="24">
        <v>7.06</v>
      </c>
      <c r="AL75" s="24">
        <v>7.64</v>
      </c>
      <c r="AM75" s="24">
        <v>10.58</v>
      </c>
      <c r="AN75" s="24">
        <v>11.76</v>
      </c>
      <c r="AO75" s="24">
        <v>2.06</v>
      </c>
      <c r="AP75" s="24">
        <v>8.5299999999999994</v>
      </c>
      <c r="AQ75" s="24">
        <v>2.35</v>
      </c>
      <c r="AR75" s="24">
        <v>7.35</v>
      </c>
      <c r="AS75" s="24">
        <v>7.94</v>
      </c>
      <c r="AT75" s="24">
        <v>6.76</v>
      </c>
      <c r="AU75" s="24">
        <v>40.57</v>
      </c>
      <c r="AV75" s="24">
        <v>4.7</v>
      </c>
      <c r="AW75" s="24">
        <v>5.88</v>
      </c>
      <c r="AX75" s="24">
        <v>151.12</v>
      </c>
      <c r="AY75" s="24">
        <v>0</v>
      </c>
      <c r="AZ75" s="24">
        <v>5.59</v>
      </c>
      <c r="BA75" s="24">
        <v>7.64</v>
      </c>
      <c r="BB75" s="24">
        <v>7.35</v>
      </c>
      <c r="BC75" s="24">
        <v>1.47</v>
      </c>
      <c r="BD75" s="24">
        <v>0</v>
      </c>
      <c r="BE75" s="24">
        <v>0</v>
      </c>
      <c r="BF75" s="24">
        <v>0</v>
      </c>
      <c r="BG75" s="24">
        <v>0</v>
      </c>
      <c r="BH75" s="24">
        <v>0</v>
      </c>
      <c r="BI75" s="24">
        <v>0</v>
      </c>
      <c r="BJ75" s="24">
        <v>0</v>
      </c>
      <c r="BK75" s="24">
        <v>0</v>
      </c>
      <c r="BL75" s="24">
        <v>0</v>
      </c>
      <c r="BM75" s="24">
        <v>0</v>
      </c>
      <c r="BN75" s="24">
        <v>0</v>
      </c>
      <c r="BO75" s="24">
        <v>0</v>
      </c>
      <c r="BP75" s="24">
        <v>0</v>
      </c>
      <c r="BQ75" s="24">
        <v>0</v>
      </c>
      <c r="BR75" s="24">
        <v>0</v>
      </c>
      <c r="BS75" s="24">
        <v>0</v>
      </c>
      <c r="BT75" s="24">
        <v>0</v>
      </c>
      <c r="BU75" s="24">
        <v>0</v>
      </c>
      <c r="BV75" s="24">
        <v>0</v>
      </c>
      <c r="BW75" s="24">
        <v>0</v>
      </c>
      <c r="BX75" s="24">
        <v>0</v>
      </c>
      <c r="BY75" s="24">
        <v>0</v>
      </c>
      <c r="BZ75" s="24">
        <v>0</v>
      </c>
      <c r="CA75" s="24">
        <v>0</v>
      </c>
      <c r="CB75" s="24">
        <v>27.6</v>
      </c>
      <c r="CD75" s="24">
        <v>39.200000000000003</v>
      </c>
      <c r="CF75" s="24">
        <v>0</v>
      </c>
      <c r="CG75" s="24">
        <v>0</v>
      </c>
      <c r="CH75" s="24">
        <v>0</v>
      </c>
      <c r="CI75" s="24">
        <v>0</v>
      </c>
      <c r="CJ75" s="24">
        <v>0</v>
      </c>
      <c r="CK75" s="24">
        <v>0</v>
      </c>
      <c r="CL75" s="24">
        <v>0</v>
      </c>
      <c r="CM75" s="24">
        <v>0</v>
      </c>
      <c r="CN75" s="24">
        <v>0</v>
      </c>
      <c r="CO75" s="24">
        <v>0</v>
      </c>
      <c r="CP75" s="24">
        <v>0</v>
      </c>
    </row>
    <row r="76" spans="1:94" s="27" customFormat="1" x14ac:dyDescent="0.25">
      <c r="B76" s="28" t="s">
        <v>92</v>
      </c>
      <c r="D76" s="27">
        <f>SUM(D70:D75)</f>
        <v>18.600000000000001</v>
      </c>
      <c r="E76" s="27">
        <f t="shared" ref="E76:AI76" si="2">SUM(E70:E75)</f>
        <v>9.39</v>
      </c>
      <c r="F76" s="27">
        <f t="shared" si="2"/>
        <v>11.79</v>
      </c>
      <c r="G76" s="27">
        <f t="shared" si="2"/>
        <v>4.91</v>
      </c>
      <c r="H76" s="27">
        <f t="shared" si="2"/>
        <v>68.819999999999993</v>
      </c>
      <c r="I76" s="27">
        <f t="shared" si="2"/>
        <v>445.1238646846154</v>
      </c>
      <c r="J76" s="27">
        <f t="shared" si="2"/>
        <v>4.1900000000000004</v>
      </c>
      <c r="K76" s="27">
        <f t="shared" si="2"/>
        <v>2.54</v>
      </c>
      <c r="L76" s="27">
        <f t="shared" si="2"/>
        <v>0</v>
      </c>
      <c r="M76" s="27">
        <f t="shared" si="2"/>
        <v>0</v>
      </c>
      <c r="N76" s="27">
        <f t="shared" si="2"/>
        <v>11.95</v>
      </c>
      <c r="O76" s="27">
        <f t="shared" si="2"/>
        <v>49.24</v>
      </c>
      <c r="P76" s="27">
        <f t="shared" si="2"/>
        <v>7.6499999999999995</v>
      </c>
      <c r="Q76" s="27">
        <f t="shared" si="2"/>
        <v>0</v>
      </c>
      <c r="R76" s="27">
        <f t="shared" si="2"/>
        <v>0</v>
      </c>
      <c r="S76" s="27">
        <f t="shared" si="2"/>
        <v>0.71</v>
      </c>
      <c r="T76" s="27">
        <f t="shared" si="2"/>
        <v>5.24</v>
      </c>
      <c r="U76" s="27">
        <f t="shared" si="2"/>
        <v>600.70000000000005</v>
      </c>
      <c r="V76" s="27">
        <f t="shared" si="2"/>
        <v>881.36</v>
      </c>
      <c r="W76" s="27">
        <f t="shared" si="2"/>
        <v>99.87</v>
      </c>
      <c r="X76" s="27">
        <f t="shared" si="2"/>
        <v>65.63</v>
      </c>
      <c r="Y76" s="27">
        <f t="shared" si="2"/>
        <v>252.79999999999998</v>
      </c>
      <c r="Z76" s="27">
        <f t="shared" si="2"/>
        <v>3.0500000000000003</v>
      </c>
      <c r="AA76" s="27">
        <f t="shared" si="2"/>
        <v>32.700000000000003</v>
      </c>
      <c r="AB76" s="27">
        <f t="shared" si="2"/>
        <v>216.51</v>
      </c>
      <c r="AC76" s="27">
        <f t="shared" si="2"/>
        <v>77.709999999999994</v>
      </c>
      <c r="AD76" s="27">
        <f t="shared" si="2"/>
        <v>3.11</v>
      </c>
      <c r="AE76" s="27">
        <f t="shared" si="2"/>
        <v>0.28999999999999998</v>
      </c>
      <c r="AF76" s="27">
        <f t="shared" si="2"/>
        <v>0.22999999999999998</v>
      </c>
      <c r="AG76" s="27">
        <f t="shared" si="2"/>
        <v>3.38</v>
      </c>
      <c r="AH76" s="27">
        <f t="shared" si="2"/>
        <v>7.9899999999999993</v>
      </c>
      <c r="AI76" s="27">
        <f t="shared" si="2"/>
        <v>11.5</v>
      </c>
      <c r="AJ76" s="27">
        <v>0</v>
      </c>
      <c r="AK76" s="27">
        <v>534.59</v>
      </c>
      <c r="AL76" s="27">
        <v>425.15</v>
      </c>
      <c r="AM76" s="27">
        <v>1527.85</v>
      </c>
      <c r="AN76" s="27">
        <v>1172.3900000000001</v>
      </c>
      <c r="AO76" s="27">
        <v>415.9</v>
      </c>
      <c r="AP76" s="27">
        <v>791.48</v>
      </c>
      <c r="AQ76" s="27">
        <v>225.04</v>
      </c>
      <c r="AR76" s="27">
        <v>576.38</v>
      </c>
      <c r="AS76" s="27">
        <v>459.85</v>
      </c>
      <c r="AT76" s="27">
        <v>571.80999999999995</v>
      </c>
      <c r="AU76" s="27">
        <v>660.93</v>
      </c>
      <c r="AV76" s="27">
        <v>543.04</v>
      </c>
      <c r="AW76" s="27">
        <v>417.04</v>
      </c>
      <c r="AX76" s="27">
        <v>2225.81</v>
      </c>
      <c r="AY76" s="27">
        <v>0</v>
      </c>
      <c r="AZ76" s="27">
        <v>644.97</v>
      </c>
      <c r="BA76" s="27">
        <v>442.47</v>
      </c>
      <c r="BB76" s="27">
        <v>413.42</v>
      </c>
      <c r="BC76" s="27">
        <v>203.82</v>
      </c>
      <c r="BD76" s="27">
        <v>0.13</v>
      </c>
      <c r="BE76" s="27">
        <v>0.06</v>
      </c>
      <c r="BF76" s="27">
        <v>0.03</v>
      </c>
      <c r="BG76" s="27">
        <v>7.0000000000000007E-2</v>
      </c>
      <c r="BH76" s="27">
        <v>0.08</v>
      </c>
      <c r="BI76" s="27">
        <v>0.4</v>
      </c>
      <c r="BJ76" s="27">
        <v>0</v>
      </c>
      <c r="BK76" s="27">
        <v>1.36</v>
      </c>
      <c r="BL76" s="27">
        <v>0</v>
      </c>
      <c r="BM76" s="27">
        <v>0.42</v>
      </c>
      <c r="BN76" s="27">
        <v>0.01</v>
      </c>
      <c r="BO76" s="27">
        <v>0.01</v>
      </c>
      <c r="BP76" s="27">
        <v>0</v>
      </c>
      <c r="BQ76" s="27">
        <v>0.08</v>
      </c>
      <c r="BR76" s="27">
        <v>0.12</v>
      </c>
      <c r="BS76" s="27">
        <v>1.46</v>
      </c>
      <c r="BT76" s="27">
        <v>0</v>
      </c>
      <c r="BU76" s="27">
        <v>0</v>
      </c>
      <c r="BV76" s="27">
        <v>1.17</v>
      </c>
      <c r="BW76" s="27">
        <v>0.03</v>
      </c>
      <c r="BX76" s="27">
        <v>0</v>
      </c>
      <c r="BY76" s="27">
        <v>0</v>
      </c>
      <c r="BZ76" s="27">
        <v>0</v>
      </c>
      <c r="CA76" s="27">
        <v>0</v>
      </c>
      <c r="CB76" s="27">
        <v>467.24</v>
      </c>
      <c r="CC76" s="27">
        <f>$I$76/$I$77*100</f>
        <v>100</v>
      </c>
      <c r="CD76" s="27">
        <v>76.400000000000006</v>
      </c>
      <c r="CF76" s="27">
        <v>0</v>
      </c>
      <c r="CG76" s="27">
        <v>0</v>
      </c>
      <c r="CH76" s="27">
        <v>0</v>
      </c>
      <c r="CI76" s="27">
        <v>0</v>
      </c>
      <c r="CJ76" s="27">
        <v>0</v>
      </c>
      <c r="CK76" s="27">
        <v>0</v>
      </c>
      <c r="CL76" s="27">
        <v>0</v>
      </c>
      <c r="CM76" s="27">
        <v>0</v>
      </c>
      <c r="CN76" s="27">
        <v>0</v>
      </c>
      <c r="CO76" s="27">
        <v>4.5</v>
      </c>
      <c r="CP76" s="27">
        <v>1.35</v>
      </c>
    </row>
    <row r="77" spans="1:94" s="27" customFormat="1" x14ac:dyDescent="0.25">
      <c r="B77" s="28" t="s">
        <v>93</v>
      </c>
      <c r="D77" s="27">
        <f>D76</f>
        <v>18.600000000000001</v>
      </c>
      <c r="E77" s="27">
        <f t="shared" ref="E77:BP77" si="3">E76</f>
        <v>9.39</v>
      </c>
      <c r="F77" s="27">
        <f t="shared" si="3"/>
        <v>11.79</v>
      </c>
      <c r="G77" s="27">
        <f t="shared" si="3"/>
        <v>4.91</v>
      </c>
      <c r="H77" s="27">
        <f t="shared" si="3"/>
        <v>68.819999999999993</v>
      </c>
      <c r="I77" s="27">
        <f t="shared" si="3"/>
        <v>445.1238646846154</v>
      </c>
      <c r="J77" s="27">
        <f t="shared" si="3"/>
        <v>4.1900000000000004</v>
      </c>
      <c r="K77" s="27">
        <f t="shared" si="3"/>
        <v>2.54</v>
      </c>
      <c r="L77" s="27">
        <f t="shared" si="3"/>
        <v>0</v>
      </c>
      <c r="M77" s="27">
        <f t="shared" si="3"/>
        <v>0</v>
      </c>
      <c r="N77" s="27">
        <f t="shared" si="3"/>
        <v>11.95</v>
      </c>
      <c r="O77" s="27">
        <f t="shared" si="3"/>
        <v>49.24</v>
      </c>
      <c r="P77" s="27">
        <f t="shared" si="3"/>
        <v>7.6499999999999995</v>
      </c>
      <c r="Q77" s="27">
        <f t="shared" si="3"/>
        <v>0</v>
      </c>
      <c r="R77" s="27">
        <f t="shared" si="3"/>
        <v>0</v>
      </c>
      <c r="S77" s="27">
        <f t="shared" si="3"/>
        <v>0.71</v>
      </c>
      <c r="T77" s="27">
        <f t="shared" si="3"/>
        <v>5.24</v>
      </c>
      <c r="U77" s="27">
        <f t="shared" si="3"/>
        <v>600.70000000000005</v>
      </c>
      <c r="V77" s="27">
        <f t="shared" si="3"/>
        <v>881.36</v>
      </c>
      <c r="W77" s="27">
        <f t="shared" si="3"/>
        <v>99.87</v>
      </c>
      <c r="X77" s="27">
        <f t="shared" si="3"/>
        <v>65.63</v>
      </c>
      <c r="Y77" s="27">
        <f t="shared" si="3"/>
        <v>252.79999999999998</v>
      </c>
      <c r="Z77" s="27">
        <f t="shared" si="3"/>
        <v>3.0500000000000003</v>
      </c>
      <c r="AA77" s="27">
        <f t="shared" si="3"/>
        <v>32.700000000000003</v>
      </c>
      <c r="AB77" s="27">
        <f t="shared" si="3"/>
        <v>216.51</v>
      </c>
      <c r="AC77" s="27">
        <f t="shared" si="3"/>
        <v>77.709999999999994</v>
      </c>
      <c r="AD77" s="27">
        <f t="shared" si="3"/>
        <v>3.11</v>
      </c>
      <c r="AE77" s="27">
        <f t="shared" si="3"/>
        <v>0.28999999999999998</v>
      </c>
      <c r="AF77" s="27">
        <f t="shared" si="3"/>
        <v>0.22999999999999998</v>
      </c>
      <c r="AG77" s="27">
        <f t="shared" si="3"/>
        <v>3.38</v>
      </c>
      <c r="AH77" s="27">
        <f t="shared" si="3"/>
        <v>7.9899999999999993</v>
      </c>
      <c r="AI77" s="27">
        <f t="shared" si="3"/>
        <v>11.5</v>
      </c>
      <c r="AJ77" s="27">
        <f t="shared" si="3"/>
        <v>0</v>
      </c>
      <c r="AK77" s="27">
        <f t="shared" si="3"/>
        <v>534.59</v>
      </c>
      <c r="AL77" s="27">
        <f t="shared" si="3"/>
        <v>425.15</v>
      </c>
      <c r="AM77" s="27">
        <f t="shared" si="3"/>
        <v>1527.85</v>
      </c>
      <c r="AN77" s="27">
        <f t="shared" si="3"/>
        <v>1172.3900000000001</v>
      </c>
      <c r="AO77" s="27">
        <f t="shared" si="3"/>
        <v>415.9</v>
      </c>
      <c r="AP77" s="27">
        <f t="shared" si="3"/>
        <v>791.48</v>
      </c>
      <c r="AQ77" s="27">
        <f t="shared" si="3"/>
        <v>225.04</v>
      </c>
      <c r="AR77" s="27">
        <f t="shared" si="3"/>
        <v>576.38</v>
      </c>
      <c r="AS77" s="27">
        <f t="shared" si="3"/>
        <v>459.85</v>
      </c>
      <c r="AT77" s="27">
        <f t="shared" si="3"/>
        <v>571.80999999999995</v>
      </c>
      <c r="AU77" s="27">
        <f t="shared" si="3"/>
        <v>660.93</v>
      </c>
      <c r="AV77" s="27">
        <f t="shared" si="3"/>
        <v>543.04</v>
      </c>
      <c r="AW77" s="27">
        <f t="shared" si="3"/>
        <v>417.04</v>
      </c>
      <c r="AX77" s="27">
        <f t="shared" si="3"/>
        <v>2225.81</v>
      </c>
      <c r="AY77" s="27">
        <f t="shared" si="3"/>
        <v>0</v>
      </c>
      <c r="AZ77" s="27">
        <f t="shared" si="3"/>
        <v>644.97</v>
      </c>
      <c r="BA77" s="27">
        <f t="shared" si="3"/>
        <v>442.47</v>
      </c>
      <c r="BB77" s="27">
        <f t="shared" si="3"/>
        <v>413.42</v>
      </c>
      <c r="BC77" s="27">
        <f t="shared" si="3"/>
        <v>203.82</v>
      </c>
      <c r="BD77" s="27">
        <f t="shared" si="3"/>
        <v>0.13</v>
      </c>
      <c r="BE77" s="27">
        <f t="shared" si="3"/>
        <v>0.06</v>
      </c>
      <c r="BF77" s="27">
        <f t="shared" si="3"/>
        <v>0.03</v>
      </c>
      <c r="BG77" s="27">
        <f t="shared" si="3"/>
        <v>7.0000000000000007E-2</v>
      </c>
      <c r="BH77" s="27">
        <f t="shared" si="3"/>
        <v>0.08</v>
      </c>
      <c r="BI77" s="27">
        <f t="shared" si="3"/>
        <v>0.4</v>
      </c>
      <c r="BJ77" s="27">
        <f t="shared" si="3"/>
        <v>0</v>
      </c>
      <c r="BK77" s="27">
        <f t="shared" si="3"/>
        <v>1.36</v>
      </c>
      <c r="BL77" s="27">
        <f t="shared" si="3"/>
        <v>0</v>
      </c>
      <c r="BM77" s="27">
        <f t="shared" si="3"/>
        <v>0.42</v>
      </c>
      <c r="BN77" s="27">
        <f t="shared" si="3"/>
        <v>0.01</v>
      </c>
      <c r="BO77" s="27">
        <f t="shared" si="3"/>
        <v>0.01</v>
      </c>
      <c r="BP77" s="27">
        <f t="shared" si="3"/>
        <v>0</v>
      </c>
      <c r="BQ77" s="27">
        <f t="shared" ref="BQ77:CB77" si="4">BQ76</f>
        <v>0.08</v>
      </c>
      <c r="BR77" s="27">
        <f t="shared" si="4"/>
        <v>0.12</v>
      </c>
      <c r="BS77" s="27">
        <f t="shared" si="4"/>
        <v>1.46</v>
      </c>
      <c r="BT77" s="27">
        <f t="shared" si="4"/>
        <v>0</v>
      </c>
      <c r="BU77" s="27">
        <f t="shared" si="4"/>
        <v>0</v>
      </c>
      <c r="BV77" s="27">
        <f t="shared" si="4"/>
        <v>1.17</v>
      </c>
      <c r="BW77" s="27">
        <f t="shared" si="4"/>
        <v>0.03</v>
      </c>
      <c r="BX77" s="27">
        <f t="shared" si="4"/>
        <v>0</v>
      </c>
      <c r="BY77" s="27">
        <f t="shared" si="4"/>
        <v>0</v>
      </c>
      <c r="BZ77" s="27">
        <f t="shared" si="4"/>
        <v>0</v>
      </c>
      <c r="CA77" s="27">
        <f t="shared" si="4"/>
        <v>0</v>
      </c>
      <c r="CB77" s="27">
        <f t="shared" si="4"/>
        <v>467.24</v>
      </c>
      <c r="CD77" s="27">
        <v>76.400000000000006</v>
      </c>
      <c r="CF77" s="27">
        <v>0</v>
      </c>
      <c r="CG77" s="27">
        <v>0</v>
      </c>
      <c r="CH77" s="27">
        <v>0</v>
      </c>
      <c r="CI77" s="27">
        <v>0</v>
      </c>
      <c r="CJ77" s="27">
        <v>0</v>
      </c>
      <c r="CK77" s="27">
        <v>0</v>
      </c>
      <c r="CL77" s="27">
        <v>0</v>
      </c>
      <c r="CM77" s="27">
        <v>0</v>
      </c>
      <c r="CN77" s="27">
        <v>0</v>
      </c>
      <c r="CO77" s="27">
        <v>4.5</v>
      </c>
      <c r="CP77" s="27">
        <v>1.35</v>
      </c>
    </row>
    <row r="78" spans="1:94" x14ac:dyDescent="0.25">
      <c r="B78" s="21" t="s">
        <v>118</v>
      </c>
    </row>
    <row r="79" spans="1:94" x14ac:dyDescent="0.25">
      <c r="B79" s="21" t="s">
        <v>83</v>
      </c>
    </row>
    <row r="80" spans="1:94" s="22" customFormat="1" ht="31.5" x14ac:dyDescent="0.25">
      <c r="A80" s="22" t="str">
        <f>"15/4"</f>
        <v>15/4</v>
      </c>
      <c r="B80" s="23" t="s">
        <v>119</v>
      </c>
      <c r="C80" s="22" t="str">
        <f>"200"</f>
        <v>200</v>
      </c>
      <c r="D80" s="22">
        <v>5.97</v>
      </c>
      <c r="E80" s="22">
        <v>2.35</v>
      </c>
      <c r="F80" s="22">
        <v>5.26</v>
      </c>
      <c r="G80" s="22">
        <v>0.52</v>
      </c>
      <c r="H80" s="22">
        <v>33.67</v>
      </c>
      <c r="I80" s="22">
        <v>201.104792</v>
      </c>
      <c r="J80" s="22">
        <v>3.64</v>
      </c>
      <c r="K80" s="22">
        <v>0.09</v>
      </c>
      <c r="L80" s="22">
        <v>0</v>
      </c>
      <c r="M80" s="22">
        <v>0</v>
      </c>
      <c r="N80" s="22">
        <v>7.5</v>
      </c>
      <c r="O80" s="22">
        <v>23.22</v>
      </c>
      <c r="P80" s="22">
        <v>2.95</v>
      </c>
      <c r="Q80" s="22">
        <v>0</v>
      </c>
      <c r="R80" s="22">
        <v>0</v>
      </c>
      <c r="S80" s="22">
        <v>0.08</v>
      </c>
      <c r="T80" s="22">
        <v>1.6</v>
      </c>
      <c r="U80" s="22">
        <v>240.19</v>
      </c>
      <c r="V80" s="22">
        <v>176.15</v>
      </c>
      <c r="W80" s="22">
        <v>115.21</v>
      </c>
      <c r="X80" s="22">
        <v>27.24</v>
      </c>
      <c r="Y80" s="22">
        <v>183.37</v>
      </c>
      <c r="Z80" s="22">
        <v>0.73</v>
      </c>
      <c r="AA80" s="22">
        <v>19.2</v>
      </c>
      <c r="AB80" s="22">
        <v>16</v>
      </c>
      <c r="AC80" s="22">
        <v>35.6</v>
      </c>
      <c r="AD80" s="22">
        <v>0.64</v>
      </c>
      <c r="AE80" s="22">
        <v>0.1</v>
      </c>
      <c r="AF80" s="22">
        <v>0.13</v>
      </c>
      <c r="AG80" s="22">
        <v>0.93</v>
      </c>
      <c r="AH80" s="22">
        <v>2.5299999999999998</v>
      </c>
      <c r="AI80" s="22">
        <v>0.42</v>
      </c>
      <c r="AJ80" s="22">
        <v>0</v>
      </c>
      <c r="AK80" s="22">
        <v>124.16</v>
      </c>
      <c r="AL80" s="22">
        <v>122.61</v>
      </c>
      <c r="AM80" s="22">
        <v>402.17</v>
      </c>
      <c r="AN80" s="22">
        <v>300.24</v>
      </c>
      <c r="AO80" s="22">
        <v>116.45</v>
      </c>
      <c r="AP80" s="22">
        <v>193.53</v>
      </c>
      <c r="AQ80" s="22">
        <v>79.069999999999993</v>
      </c>
      <c r="AR80" s="22">
        <v>306.89</v>
      </c>
      <c r="AS80" s="22">
        <v>153.63</v>
      </c>
      <c r="AT80" s="22">
        <v>185.22</v>
      </c>
      <c r="AU80" s="22">
        <v>240.9</v>
      </c>
      <c r="AV80" s="22">
        <v>87.8</v>
      </c>
      <c r="AW80" s="22">
        <v>155.06</v>
      </c>
      <c r="AX80" s="22">
        <v>905.86</v>
      </c>
      <c r="AY80" s="22">
        <v>0</v>
      </c>
      <c r="AZ80" s="22">
        <v>494.36</v>
      </c>
      <c r="BA80" s="22">
        <v>148.66999999999999</v>
      </c>
      <c r="BB80" s="22">
        <v>252.75</v>
      </c>
      <c r="BC80" s="22">
        <v>95.13</v>
      </c>
      <c r="BD80" s="22">
        <v>0.09</v>
      </c>
      <c r="BE80" s="22">
        <v>0.04</v>
      </c>
      <c r="BF80" s="22">
        <v>0.02</v>
      </c>
      <c r="BG80" s="22">
        <v>0.05</v>
      </c>
      <c r="BH80" s="22">
        <v>0.06</v>
      </c>
      <c r="BI80" s="22">
        <v>0.28000000000000003</v>
      </c>
      <c r="BJ80" s="22">
        <v>0</v>
      </c>
      <c r="BK80" s="22">
        <v>0.78</v>
      </c>
      <c r="BL80" s="22">
        <v>0</v>
      </c>
      <c r="BM80" s="22">
        <v>0.24</v>
      </c>
      <c r="BN80" s="22">
        <v>0</v>
      </c>
      <c r="BO80" s="22">
        <v>0</v>
      </c>
      <c r="BP80" s="22">
        <v>0</v>
      </c>
      <c r="BQ80" s="22">
        <v>0.05</v>
      </c>
      <c r="BR80" s="22">
        <v>0.08</v>
      </c>
      <c r="BS80" s="22">
        <v>0.63</v>
      </c>
      <c r="BT80" s="22">
        <v>0</v>
      </c>
      <c r="BU80" s="22">
        <v>0</v>
      </c>
      <c r="BV80" s="22">
        <v>0.04</v>
      </c>
      <c r="BW80" s="22">
        <v>0</v>
      </c>
      <c r="BX80" s="22">
        <v>0</v>
      </c>
      <c r="BY80" s="22">
        <v>0</v>
      </c>
      <c r="BZ80" s="22">
        <v>0</v>
      </c>
      <c r="CA80" s="22">
        <v>0</v>
      </c>
      <c r="CB80" s="22">
        <v>177.33</v>
      </c>
      <c r="CD80" s="22">
        <v>21.87</v>
      </c>
      <c r="CF80" s="22">
        <v>0</v>
      </c>
      <c r="CG80" s="22">
        <v>0</v>
      </c>
      <c r="CH80" s="22">
        <v>0</v>
      </c>
      <c r="CI80" s="22">
        <v>0</v>
      </c>
      <c r="CJ80" s="22">
        <v>0</v>
      </c>
      <c r="CK80" s="22">
        <v>0</v>
      </c>
      <c r="CL80" s="22">
        <v>0</v>
      </c>
      <c r="CM80" s="22">
        <v>0</v>
      </c>
      <c r="CN80" s="22">
        <v>0</v>
      </c>
      <c r="CO80" s="22">
        <v>4</v>
      </c>
      <c r="CP80" s="22">
        <v>0.5</v>
      </c>
    </row>
    <row r="81" spans="1:94" s="22" customFormat="1" ht="31.5" x14ac:dyDescent="0.25">
      <c r="A81" s="22" t="str">
        <f>"8/5"</f>
        <v>8/5</v>
      </c>
      <c r="B81" s="23" t="s">
        <v>120</v>
      </c>
      <c r="C81" s="22" t="str">
        <f>"50"</f>
        <v>50</v>
      </c>
      <c r="D81" s="22">
        <v>8.4499999999999993</v>
      </c>
      <c r="E81" s="22">
        <v>8.1300000000000008</v>
      </c>
      <c r="F81" s="22">
        <v>4.8</v>
      </c>
      <c r="G81" s="22">
        <v>0.51</v>
      </c>
      <c r="H81" s="22">
        <v>6.71</v>
      </c>
      <c r="I81" s="22">
        <v>104.61622875</v>
      </c>
      <c r="J81" s="22">
        <v>2.64</v>
      </c>
      <c r="K81" s="22">
        <v>0.33</v>
      </c>
      <c r="L81" s="22">
        <v>0</v>
      </c>
      <c r="M81" s="22">
        <v>0</v>
      </c>
      <c r="N81" s="22">
        <v>4.49</v>
      </c>
      <c r="O81" s="22">
        <v>2.11</v>
      </c>
      <c r="P81" s="22">
        <v>0.11</v>
      </c>
      <c r="Q81" s="22">
        <v>0</v>
      </c>
      <c r="R81" s="22">
        <v>0</v>
      </c>
      <c r="S81" s="22">
        <v>0.56000000000000005</v>
      </c>
      <c r="T81" s="22">
        <v>0.63</v>
      </c>
      <c r="U81" s="22">
        <v>63.37</v>
      </c>
      <c r="V81" s="22">
        <v>53.77</v>
      </c>
      <c r="W81" s="22">
        <v>70.75</v>
      </c>
      <c r="X81" s="22">
        <v>10.36</v>
      </c>
      <c r="Y81" s="22">
        <v>92.23</v>
      </c>
      <c r="Z81" s="22">
        <v>0.25</v>
      </c>
      <c r="AA81" s="22">
        <v>28.03</v>
      </c>
      <c r="AB81" s="22">
        <v>14.04</v>
      </c>
      <c r="AC81" s="22">
        <v>32.1</v>
      </c>
      <c r="AD81" s="22">
        <v>0.38</v>
      </c>
      <c r="AE81" s="22">
        <v>0.02</v>
      </c>
      <c r="AF81" s="22">
        <v>0.12</v>
      </c>
      <c r="AG81" s="22">
        <v>0.21</v>
      </c>
      <c r="AH81" s="22">
        <v>1.97</v>
      </c>
      <c r="AI81" s="22">
        <v>0.12</v>
      </c>
      <c r="AJ81" s="22">
        <v>0</v>
      </c>
      <c r="AK81" s="22">
        <v>0</v>
      </c>
      <c r="AL81" s="22">
        <v>0</v>
      </c>
      <c r="AM81" s="22">
        <v>46.59</v>
      </c>
      <c r="AN81" s="22">
        <v>25.96</v>
      </c>
      <c r="AO81" s="22">
        <v>12.9</v>
      </c>
      <c r="AP81" s="22">
        <v>21.88</v>
      </c>
      <c r="AQ81" s="22">
        <v>7.54</v>
      </c>
      <c r="AR81" s="22">
        <v>29.62</v>
      </c>
      <c r="AS81" s="22">
        <v>23.99</v>
      </c>
      <c r="AT81" s="22">
        <v>30.79</v>
      </c>
      <c r="AU81" s="22">
        <v>35.08</v>
      </c>
      <c r="AV81" s="22">
        <v>13.38</v>
      </c>
      <c r="AW81" s="22">
        <v>19.170000000000002</v>
      </c>
      <c r="AX81" s="22">
        <v>132.49</v>
      </c>
      <c r="AY81" s="22">
        <v>0.27</v>
      </c>
      <c r="AZ81" s="22">
        <v>39.630000000000003</v>
      </c>
      <c r="BA81" s="22">
        <v>34</v>
      </c>
      <c r="BB81" s="22">
        <v>17.96</v>
      </c>
      <c r="BC81" s="22">
        <v>12.64</v>
      </c>
      <c r="BD81" s="22">
        <v>0</v>
      </c>
      <c r="BE81" s="22">
        <v>0</v>
      </c>
      <c r="BF81" s="22">
        <v>0</v>
      </c>
      <c r="BG81" s="22">
        <v>0</v>
      </c>
      <c r="BH81" s="22">
        <v>0</v>
      </c>
      <c r="BI81" s="22">
        <v>0</v>
      </c>
      <c r="BJ81" s="22">
        <v>0</v>
      </c>
      <c r="BK81" s="22">
        <v>0.03</v>
      </c>
      <c r="BL81" s="22">
        <v>0</v>
      </c>
      <c r="BM81" s="22">
        <v>0.02</v>
      </c>
      <c r="BN81" s="22">
        <v>0</v>
      </c>
      <c r="BO81" s="22">
        <v>0</v>
      </c>
      <c r="BP81" s="22">
        <v>0</v>
      </c>
      <c r="BQ81" s="22">
        <v>0</v>
      </c>
      <c r="BR81" s="22">
        <v>0</v>
      </c>
      <c r="BS81" s="22">
        <v>0.11</v>
      </c>
      <c r="BT81" s="22">
        <v>0</v>
      </c>
      <c r="BU81" s="22">
        <v>0</v>
      </c>
      <c r="BV81" s="22">
        <v>0.28000000000000003</v>
      </c>
      <c r="BW81" s="22">
        <v>0</v>
      </c>
      <c r="BX81" s="22">
        <v>0</v>
      </c>
      <c r="BY81" s="22">
        <v>0</v>
      </c>
      <c r="BZ81" s="22">
        <v>0</v>
      </c>
      <c r="CA81" s="22">
        <v>0</v>
      </c>
      <c r="CB81" s="22">
        <v>36.86</v>
      </c>
      <c r="CD81" s="22">
        <v>30.37</v>
      </c>
      <c r="CF81" s="22">
        <v>0</v>
      </c>
      <c r="CG81" s="22">
        <v>0</v>
      </c>
      <c r="CH81" s="22">
        <v>0</v>
      </c>
      <c r="CI81" s="22">
        <v>0</v>
      </c>
      <c r="CJ81" s="22">
        <v>0</v>
      </c>
      <c r="CK81" s="22">
        <v>0</v>
      </c>
      <c r="CL81" s="22">
        <v>0</v>
      </c>
      <c r="CM81" s="22">
        <v>0</v>
      </c>
      <c r="CN81" s="22">
        <v>0</v>
      </c>
      <c r="CO81" s="22">
        <v>3.25</v>
      </c>
      <c r="CP81" s="22">
        <v>0.13</v>
      </c>
    </row>
    <row r="82" spans="1:94" s="22" customFormat="1" x14ac:dyDescent="0.25">
      <c r="A82" s="22" t="str">
        <f>"36/10"</f>
        <v>36/10</v>
      </c>
      <c r="B82" s="23" t="s">
        <v>121</v>
      </c>
      <c r="C82" s="22" t="str">
        <f>"180"</f>
        <v>180</v>
      </c>
      <c r="D82" s="22">
        <v>3.28</v>
      </c>
      <c r="E82" s="22">
        <v>2.61</v>
      </c>
      <c r="F82" s="22">
        <v>3.01</v>
      </c>
      <c r="G82" s="22">
        <v>0.54</v>
      </c>
      <c r="H82" s="22">
        <v>21.69</v>
      </c>
      <c r="I82" s="22">
        <v>121.29052319999998</v>
      </c>
      <c r="J82" s="22">
        <v>2.12</v>
      </c>
      <c r="K82" s="22">
        <v>0</v>
      </c>
      <c r="L82" s="22">
        <v>0</v>
      </c>
      <c r="M82" s="22">
        <v>0</v>
      </c>
      <c r="N82" s="22">
        <v>20.260000000000002</v>
      </c>
      <c r="O82" s="22">
        <v>0.27</v>
      </c>
      <c r="P82" s="22">
        <v>1.1599999999999999</v>
      </c>
      <c r="Q82" s="22">
        <v>0</v>
      </c>
      <c r="R82" s="22">
        <v>0</v>
      </c>
      <c r="S82" s="22">
        <v>0.23</v>
      </c>
      <c r="T82" s="22">
        <v>0.87</v>
      </c>
      <c r="U82" s="22">
        <v>45.65</v>
      </c>
      <c r="V82" s="22">
        <v>163.91</v>
      </c>
      <c r="W82" s="22">
        <v>99.57</v>
      </c>
      <c r="X82" s="22">
        <v>24.27</v>
      </c>
      <c r="Y82" s="22">
        <v>90.98</v>
      </c>
      <c r="Z82" s="22">
        <v>0.81</v>
      </c>
      <c r="AA82" s="22">
        <v>10.8</v>
      </c>
      <c r="AB82" s="22">
        <v>7.78</v>
      </c>
      <c r="AC82" s="22">
        <v>19.91</v>
      </c>
      <c r="AD82" s="22">
        <v>0.01</v>
      </c>
      <c r="AE82" s="22">
        <v>0.03</v>
      </c>
      <c r="AF82" s="22">
        <v>0.11</v>
      </c>
      <c r="AG82" s="22">
        <v>0.12</v>
      </c>
      <c r="AH82" s="22">
        <v>0.96</v>
      </c>
      <c r="AI82" s="22">
        <v>0.47</v>
      </c>
      <c r="AJ82" s="22">
        <v>0</v>
      </c>
      <c r="AK82" s="22">
        <v>137.9</v>
      </c>
      <c r="AL82" s="22">
        <v>136.21</v>
      </c>
      <c r="AM82" s="22">
        <v>233.5</v>
      </c>
      <c r="AN82" s="22">
        <v>187.81</v>
      </c>
      <c r="AO82" s="22">
        <v>62.6</v>
      </c>
      <c r="AP82" s="22">
        <v>109.98</v>
      </c>
      <c r="AQ82" s="22">
        <v>36.380000000000003</v>
      </c>
      <c r="AR82" s="22">
        <v>123.52</v>
      </c>
      <c r="AS82" s="22">
        <v>0</v>
      </c>
      <c r="AT82" s="22">
        <v>0</v>
      </c>
      <c r="AU82" s="22">
        <v>0</v>
      </c>
      <c r="AV82" s="22">
        <v>0</v>
      </c>
      <c r="AW82" s="22">
        <v>0</v>
      </c>
      <c r="AX82" s="22">
        <v>0</v>
      </c>
      <c r="AY82" s="22">
        <v>0</v>
      </c>
      <c r="AZ82" s="22">
        <v>0</v>
      </c>
      <c r="BA82" s="22">
        <v>0</v>
      </c>
      <c r="BB82" s="22">
        <v>155.66</v>
      </c>
      <c r="BC82" s="22">
        <v>22</v>
      </c>
      <c r="BD82" s="22">
        <v>0</v>
      </c>
      <c r="BE82" s="22">
        <v>0</v>
      </c>
      <c r="BF82" s="22">
        <v>0</v>
      </c>
      <c r="BG82" s="22">
        <v>0</v>
      </c>
      <c r="BH82" s="22">
        <v>0</v>
      </c>
      <c r="BI82" s="22">
        <v>0</v>
      </c>
      <c r="BJ82" s="22">
        <v>0</v>
      </c>
      <c r="BK82" s="22">
        <v>0</v>
      </c>
      <c r="BL82" s="22">
        <v>0</v>
      </c>
      <c r="BM82" s="22">
        <v>0</v>
      </c>
      <c r="BN82" s="22">
        <v>0</v>
      </c>
      <c r="BO82" s="22">
        <v>0</v>
      </c>
      <c r="BP82" s="22">
        <v>0</v>
      </c>
      <c r="BQ82" s="22">
        <v>0</v>
      </c>
      <c r="BR82" s="22">
        <v>0</v>
      </c>
      <c r="BS82" s="22">
        <v>0</v>
      </c>
      <c r="BT82" s="22">
        <v>0</v>
      </c>
      <c r="BU82" s="22">
        <v>0</v>
      </c>
      <c r="BV82" s="22">
        <v>0</v>
      </c>
      <c r="BW82" s="22">
        <v>0</v>
      </c>
      <c r="BX82" s="22">
        <v>0</v>
      </c>
      <c r="BY82" s="22">
        <v>0</v>
      </c>
      <c r="BZ82" s="22">
        <v>0</v>
      </c>
      <c r="CA82" s="22">
        <v>0</v>
      </c>
      <c r="CB82" s="22">
        <v>178.76</v>
      </c>
      <c r="CD82" s="22">
        <v>12.1</v>
      </c>
      <c r="CF82" s="22">
        <v>0</v>
      </c>
      <c r="CG82" s="22">
        <v>0</v>
      </c>
      <c r="CH82" s="22">
        <v>0</v>
      </c>
      <c r="CI82" s="22">
        <v>0</v>
      </c>
      <c r="CJ82" s="22">
        <v>0</v>
      </c>
      <c r="CK82" s="22">
        <v>0</v>
      </c>
      <c r="CL82" s="22">
        <v>0</v>
      </c>
      <c r="CM82" s="22">
        <v>0</v>
      </c>
      <c r="CN82" s="22">
        <v>0</v>
      </c>
      <c r="CO82" s="22">
        <v>18</v>
      </c>
      <c r="CP82" s="22">
        <v>0</v>
      </c>
    </row>
    <row r="83" spans="1:94" s="22" customFormat="1" x14ac:dyDescent="0.25">
      <c r="A83" s="22" t="str">
        <f>"-"</f>
        <v>-</v>
      </c>
      <c r="B83" s="23" t="s">
        <v>88</v>
      </c>
      <c r="C83" s="22" t="str">
        <f>"30"</f>
        <v>30</v>
      </c>
      <c r="D83" s="22">
        <v>1.98</v>
      </c>
      <c r="E83" s="22">
        <v>0</v>
      </c>
      <c r="F83" s="22">
        <v>0.2</v>
      </c>
      <c r="G83" s="22">
        <v>0.2</v>
      </c>
      <c r="H83" s="22">
        <v>14.07</v>
      </c>
      <c r="I83" s="22">
        <v>67.170299999999997</v>
      </c>
      <c r="J83" s="22">
        <v>0</v>
      </c>
      <c r="K83" s="22">
        <v>0</v>
      </c>
      <c r="L83" s="22">
        <v>0</v>
      </c>
      <c r="M83" s="22">
        <v>0</v>
      </c>
      <c r="N83" s="22">
        <v>0.33</v>
      </c>
      <c r="O83" s="22">
        <v>13.68</v>
      </c>
      <c r="P83" s="22">
        <v>0.06</v>
      </c>
      <c r="Q83" s="22">
        <v>0</v>
      </c>
      <c r="R83" s="22">
        <v>0</v>
      </c>
      <c r="S83" s="22">
        <v>0</v>
      </c>
      <c r="T83" s="22">
        <v>0.54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152.69</v>
      </c>
      <c r="AN83" s="22">
        <v>50.63</v>
      </c>
      <c r="AO83" s="22">
        <v>30.02</v>
      </c>
      <c r="AP83" s="22">
        <v>60.03</v>
      </c>
      <c r="AQ83" s="22">
        <v>22.71</v>
      </c>
      <c r="AR83" s="22">
        <v>108.58</v>
      </c>
      <c r="AS83" s="22">
        <v>67.34</v>
      </c>
      <c r="AT83" s="22">
        <v>93.96</v>
      </c>
      <c r="AU83" s="22">
        <v>77.52</v>
      </c>
      <c r="AV83" s="22">
        <v>40.72</v>
      </c>
      <c r="AW83" s="22">
        <v>72.040000000000006</v>
      </c>
      <c r="AX83" s="22">
        <v>602.39</v>
      </c>
      <c r="AY83" s="22">
        <v>0</v>
      </c>
      <c r="AZ83" s="22">
        <v>196.27</v>
      </c>
      <c r="BA83" s="22">
        <v>85.35</v>
      </c>
      <c r="BB83" s="22">
        <v>56.64</v>
      </c>
      <c r="BC83" s="22">
        <v>44.89</v>
      </c>
      <c r="BD83" s="22">
        <v>0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0.02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0.02</v>
      </c>
      <c r="BT83" s="22">
        <v>0</v>
      </c>
      <c r="BU83" s="22">
        <v>0</v>
      </c>
      <c r="BV83" s="22">
        <v>0.08</v>
      </c>
      <c r="BW83" s="22">
        <v>0</v>
      </c>
      <c r="BX83" s="22">
        <v>0</v>
      </c>
      <c r="BY83" s="22">
        <v>0</v>
      </c>
      <c r="BZ83" s="22">
        <v>0</v>
      </c>
      <c r="CA83" s="22">
        <v>0</v>
      </c>
      <c r="CB83" s="22">
        <v>11.73</v>
      </c>
      <c r="CD83" s="22">
        <v>0</v>
      </c>
      <c r="CF83" s="22">
        <v>0</v>
      </c>
      <c r="CG83" s="22">
        <v>0</v>
      </c>
      <c r="CH83" s="22">
        <v>0</v>
      </c>
      <c r="CI83" s="22">
        <v>0</v>
      </c>
      <c r="CJ83" s="22">
        <v>0</v>
      </c>
      <c r="CK83" s="22">
        <v>0</v>
      </c>
      <c r="CL83" s="22">
        <v>0</v>
      </c>
      <c r="CM83" s="22">
        <v>0</v>
      </c>
      <c r="CN83" s="22">
        <v>0</v>
      </c>
      <c r="CO83" s="22">
        <v>0</v>
      </c>
      <c r="CP83" s="22">
        <v>0</v>
      </c>
    </row>
    <row r="84" spans="1:94" s="22" customFormat="1" x14ac:dyDescent="0.25">
      <c r="A84" s="22" t="str">
        <f>"-"</f>
        <v>-</v>
      </c>
      <c r="B84" s="23" t="s">
        <v>97</v>
      </c>
      <c r="C84" s="22" t="str">
        <f>"10"</f>
        <v>10</v>
      </c>
      <c r="D84" s="22">
        <v>0.72</v>
      </c>
      <c r="E84" s="22">
        <v>0.72</v>
      </c>
      <c r="F84" s="22">
        <v>0.85</v>
      </c>
      <c r="G84" s="22">
        <v>0</v>
      </c>
      <c r="H84" s="22">
        <v>5.55</v>
      </c>
      <c r="I84" s="22">
        <v>31.74</v>
      </c>
      <c r="J84" s="22">
        <v>0.52</v>
      </c>
      <c r="K84" s="22">
        <v>0</v>
      </c>
      <c r="L84" s="22">
        <v>0.52</v>
      </c>
      <c r="M84" s="22">
        <v>0</v>
      </c>
      <c r="N84" s="22">
        <v>5.55</v>
      </c>
      <c r="O84" s="22">
        <v>0</v>
      </c>
      <c r="P84" s="22">
        <v>0</v>
      </c>
      <c r="Q84" s="22">
        <v>0</v>
      </c>
      <c r="R84" s="22">
        <v>0</v>
      </c>
      <c r="S84" s="22">
        <v>0.04</v>
      </c>
      <c r="T84" s="22">
        <v>0.18</v>
      </c>
      <c r="U84" s="22">
        <v>13</v>
      </c>
      <c r="V84" s="22">
        <v>36.5</v>
      </c>
      <c r="W84" s="22">
        <v>30.7</v>
      </c>
      <c r="X84" s="22">
        <v>3.4</v>
      </c>
      <c r="Y84" s="22">
        <v>21.9</v>
      </c>
      <c r="Z84" s="22">
        <v>0.02</v>
      </c>
      <c r="AA84" s="22">
        <v>4.2</v>
      </c>
      <c r="AB84" s="22">
        <v>3</v>
      </c>
      <c r="AC84" s="22">
        <v>4.7</v>
      </c>
      <c r="AD84" s="22">
        <v>0.02</v>
      </c>
      <c r="AE84" s="22">
        <v>0.01</v>
      </c>
      <c r="AF84" s="22">
        <v>0.04</v>
      </c>
      <c r="AG84" s="22">
        <v>0.02</v>
      </c>
      <c r="AH84" s="22">
        <v>0.18</v>
      </c>
      <c r="AI84" s="22">
        <v>0.1</v>
      </c>
      <c r="AJ84" s="22">
        <v>0</v>
      </c>
      <c r="AK84" s="22">
        <v>45.3</v>
      </c>
      <c r="AL84" s="22">
        <v>41.8</v>
      </c>
      <c r="AM84" s="22">
        <v>53.8</v>
      </c>
      <c r="AN84" s="22">
        <v>54</v>
      </c>
      <c r="AO84" s="22">
        <v>16.5</v>
      </c>
      <c r="AP84" s="22">
        <v>30.4</v>
      </c>
      <c r="AQ84" s="22">
        <v>9.5</v>
      </c>
      <c r="AR84" s="22">
        <v>32</v>
      </c>
      <c r="AS84" s="22">
        <v>23.6</v>
      </c>
      <c r="AT84" s="22">
        <v>24</v>
      </c>
      <c r="AU84" s="22">
        <v>53</v>
      </c>
      <c r="AV84" s="22">
        <v>17</v>
      </c>
      <c r="AW84" s="22">
        <v>14</v>
      </c>
      <c r="AX84" s="22">
        <v>159.1</v>
      </c>
      <c r="AY84" s="22">
        <v>0</v>
      </c>
      <c r="AZ84" s="22">
        <v>78</v>
      </c>
      <c r="BA84" s="22">
        <v>41.8</v>
      </c>
      <c r="BB84" s="22">
        <v>33.799999999999997</v>
      </c>
      <c r="BC84" s="22">
        <v>6.9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0.25</v>
      </c>
      <c r="BT84" s="22">
        <v>0</v>
      </c>
      <c r="BU84" s="22">
        <v>0</v>
      </c>
      <c r="BV84" s="22">
        <v>0.02</v>
      </c>
      <c r="BW84" s="22">
        <v>0.01</v>
      </c>
      <c r="BX84" s="22">
        <v>0.01</v>
      </c>
      <c r="BY84" s="22">
        <v>0</v>
      </c>
      <c r="BZ84" s="22">
        <v>0</v>
      </c>
      <c r="CA84" s="22">
        <v>0</v>
      </c>
      <c r="CB84" s="22">
        <v>2.66</v>
      </c>
      <c r="CD84" s="22">
        <v>4.7</v>
      </c>
      <c r="CF84" s="22">
        <v>0</v>
      </c>
      <c r="CG84" s="22">
        <v>0</v>
      </c>
      <c r="CH84" s="22">
        <v>0</v>
      </c>
      <c r="CI84" s="22">
        <v>0</v>
      </c>
      <c r="CJ84" s="22">
        <v>0</v>
      </c>
      <c r="CK84" s="22">
        <v>0</v>
      </c>
      <c r="CL84" s="22">
        <v>0</v>
      </c>
      <c r="CM84" s="22">
        <v>0</v>
      </c>
      <c r="CN84" s="22">
        <v>0</v>
      </c>
      <c r="CO84" s="22">
        <v>0</v>
      </c>
      <c r="CP84" s="22">
        <v>0</v>
      </c>
    </row>
    <row r="85" spans="1:94" s="24" customFormat="1" x14ac:dyDescent="0.25">
      <c r="A85" s="24" t="str">
        <f>""</f>
        <v/>
      </c>
      <c r="B85" s="25" t="s">
        <v>99</v>
      </c>
      <c r="C85" s="24" t="str">
        <f>"100"</f>
        <v>100</v>
      </c>
      <c r="D85" s="24">
        <v>0.03</v>
      </c>
      <c r="E85" s="24">
        <v>0</v>
      </c>
      <c r="F85" s="24">
        <v>0.02</v>
      </c>
      <c r="G85" s="24">
        <v>0</v>
      </c>
      <c r="H85" s="24">
        <v>0</v>
      </c>
      <c r="I85" s="24">
        <v>0.30369041000000002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0</v>
      </c>
      <c r="AE85" s="24">
        <v>0</v>
      </c>
      <c r="AF85" s="24">
        <v>0</v>
      </c>
      <c r="AG85" s="24">
        <v>0</v>
      </c>
      <c r="AH85" s="24">
        <v>0</v>
      </c>
      <c r="AI85" s="24">
        <v>0</v>
      </c>
      <c r="AJ85" s="24">
        <v>0</v>
      </c>
      <c r="AK85" s="24">
        <v>0</v>
      </c>
      <c r="AL85" s="24">
        <v>0</v>
      </c>
      <c r="AM85" s="24">
        <v>0</v>
      </c>
      <c r="AN85" s="24">
        <v>0</v>
      </c>
      <c r="AO85" s="24">
        <v>0</v>
      </c>
      <c r="AP85" s="24">
        <v>0</v>
      </c>
      <c r="AQ85" s="24">
        <v>0</v>
      </c>
      <c r="AR85" s="24">
        <v>0</v>
      </c>
      <c r="AS85" s="24">
        <v>0</v>
      </c>
      <c r="AT85" s="24">
        <v>0</v>
      </c>
      <c r="AU85" s="24">
        <v>0</v>
      </c>
      <c r="AV85" s="24">
        <v>0</v>
      </c>
      <c r="AW85" s="24">
        <v>0</v>
      </c>
      <c r="AX85" s="24">
        <v>0</v>
      </c>
      <c r="AY85" s="24">
        <v>0</v>
      </c>
      <c r="AZ85" s="24">
        <v>0</v>
      </c>
      <c r="BA85" s="24">
        <v>0</v>
      </c>
      <c r="BB85" s="24">
        <v>0</v>
      </c>
      <c r="BC85" s="24">
        <v>0</v>
      </c>
      <c r="BD85" s="24">
        <v>0</v>
      </c>
      <c r="BE85" s="24">
        <v>0</v>
      </c>
      <c r="BF85" s="24">
        <v>0</v>
      </c>
      <c r="BG85" s="24">
        <v>0</v>
      </c>
      <c r="BH85" s="24">
        <v>0</v>
      </c>
      <c r="BI85" s="24">
        <v>0</v>
      </c>
      <c r="BJ85" s="24">
        <v>0</v>
      </c>
      <c r="BK85" s="24">
        <v>0</v>
      </c>
      <c r="BL85" s="24">
        <v>0</v>
      </c>
      <c r="BM85" s="24">
        <v>0</v>
      </c>
      <c r="BN85" s="24">
        <v>0</v>
      </c>
      <c r="BO85" s="24">
        <v>0</v>
      </c>
      <c r="BP85" s="24">
        <v>0</v>
      </c>
      <c r="BQ85" s="24">
        <v>0</v>
      </c>
      <c r="BR85" s="24">
        <v>0</v>
      </c>
      <c r="BS85" s="24">
        <v>0</v>
      </c>
      <c r="BT85" s="24">
        <v>0</v>
      </c>
      <c r="BU85" s="24">
        <v>0</v>
      </c>
      <c r="BV85" s="24">
        <v>0</v>
      </c>
      <c r="BW85" s="24">
        <v>0</v>
      </c>
      <c r="BX85" s="24">
        <v>0</v>
      </c>
      <c r="BY85" s="24">
        <v>0</v>
      </c>
      <c r="BZ85" s="24">
        <v>0</v>
      </c>
      <c r="CA85" s="24">
        <v>0</v>
      </c>
      <c r="CB85" s="24">
        <v>0</v>
      </c>
      <c r="CD85" s="24">
        <v>0</v>
      </c>
      <c r="CF85" s="24">
        <v>0</v>
      </c>
      <c r="CG85" s="24">
        <v>0</v>
      </c>
      <c r="CH85" s="24">
        <v>0</v>
      </c>
      <c r="CI85" s="24">
        <v>0</v>
      </c>
      <c r="CJ85" s="24">
        <v>0</v>
      </c>
      <c r="CK85" s="24">
        <v>0</v>
      </c>
      <c r="CL85" s="24">
        <v>0</v>
      </c>
      <c r="CM85" s="24">
        <v>0</v>
      </c>
      <c r="CN85" s="24">
        <v>0</v>
      </c>
      <c r="CO85" s="24">
        <v>0</v>
      </c>
      <c r="CP85" s="24">
        <v>0</v>
      </c>
    </row>
    <row r="86" spans="1:94" s="27" customFormat="1" x14ac:dyDescent="0.25">
      <c r="B86" s="28" t="s">
        <v>92</v>
      </c>
      <c r="D86" s="27">
        <v>20.43</v>
      </c>
      <c r="E86" s="27">
        <v>13.81</v>
      </c>
      <c r="F86" s="27">
        <v>14.14</v>
      </c>
      <c r="G86" s="27">
        <v>1.76</v>
      </c>
      <c r="H86" s="27">
        <v>81.69</v>
      </c>
      <c r="I86" s="27">
        <v>526.23</v>
      </c>
      <c r="J86" s="27">
        <v>8.93</v>
      </c>
      <c r="K86" s="27">
        <v>0.41</v>
      </c>
      <c r="L86" s="27">
        <v>0.52</v>
      </c>
      <c r="M86" s="27">
        <v>0</v>
      </c>
      <c r="N86" s="27">
        <v>38.130000000000003</v>
      </c>
      <c r="O86" s="27">
        <v>39.29</v>
      </c>
      <c r="P86" s="27">
        <v>4.28</v>
      </c>
      <c r="Q86" s="27">
        <v>0</v>
      </c>
      <c r="R86" s="27">
        <v>0</v>
      </c>
      <c r="S86" s="27">
        <v>0.91</v>
      </c>
      <c r="T86" s="27">
        <v>3.82</v>
      </c>
      <c r="U86" s="27">
        <v>362.2</v>
      </c>
      <c r="V86" s="27">
        <v>430.33</v>
      </c>
      <c r="W86" s="27">
        <v>316.23</v>
      </c>
      <c r="X86" s="27">
        <v>65.27</v>
      </c>
      <c r="Y86" s="27">
        <v>388.49</v>
      </c>
      <c r="Z86" s="27">
        <v>1.81</v>
      </c>
      <c r="AA86" s="27">
        <v>62.23</v>
      </c>
      <c r="AB86" s="27">
        <v>40.82</v>
      </c>
      <c r="AC86" s="27">
        <v>92.31</v>
      </c>
      <c r="AD86" s="27">
        <v>1.05</v>
      </c>
      <c r="AE86" s="27">
        <v>0.16</v>
      </c>
      <c r="AF86" s="27">
        <v>0.39</v>
      </c>
      <c r="AG86" s="27">
        <v>1.28</v>
      </c>
      <c r="AH86" s="27">
        <v>5.64</v>
      </c>
      <c r="AI86" s="27">
        <v>1.1000000000000001</v>
      </c>
      <c r="AJ86" s="27">
        <v>0</v>
      </c>
      <c r="AK86" s="27">
        <v>307.35000000000002</v>
      </c>
      <c r="AL86" s="27">
        <v>300.62</v>
      </c>
      <c r="AM86" s="27">
        <v>888.74</v>
      </c>
      <c r="AN86" s="27">
        <v>618.64</v>
      </c>
      <c r="AO86" s="27">
        <v>238.46</v>
      </c>
      <c r="AP86" s="27">
        <v>415.81</v>
      </c>
      <c r="AQ86" s="27">
        <v>155.19999999999999</v>
      </c>
      <c r="AR86" s="27">
        <v>600.6</v>
      </c>
      <c r="AS86" s="27">
        <v>268.56</v>
      </c>
      <c r="AT86" s="27">
        <v>333.97</v>
      </c>
      <c r="AU86" s="27">
        <v>406.5</v>
      </c>
      <c r="AV86" s="27">
        <v>158.88999999999999</v>
      </c>
      <c r="AW86" s="27">
        <v>260.27</v>
      </c>
      <c r="AX86" s="27">
        <v>1799.83</v>
      </c>
      <c r="AY86" s="27">
        <v>0.27</v>
      </c>
      <c r="AZ86" s="27">
        <v>808.27</v>
      </c>
      <c r="BA86" s="27">
        <v>309.81</v>
      </c>
      <c r="BB86" s="27">
        <v>516.80999999999995</v>
      </c>
      <c r="BC86" s="27">
        <v>181.56</v>
      </c>
      <c r="BD86" s="27">
        <v>0.09</v>
      </c>
      <c r="BE86" s="27">
        <v>0.04</v>
      </c>
      <c r="BF86" s="27">
        <v>0.02</v>
      </c>
      <c r="BG86" s="27">
        <v>0.05</v>
      </c>
      <c r="BH86" s="27">
        <v>0.06</v>
      </c>
      <c r="BI86" s="27">
        <v>0.28000000000000003</v>
      </c>
      <c r="BJ86" s="27">
        <v>0</v>
      </c>
      <c r="BK86" s="27">
        <v>0.83</v>
      </c>
      <c r="BL86" s="27">
        <v>0</v>
      </c>
      <c r="BM86" s="27">
        <v>0.26</v>
      </c>
      <c r="BN86" s="27">
        <v>0</v>
      </c>
      <c r="BO86" s="27">
        <v>0</v>
      </c>
      <c r="BP86" s="27">
        <v>0</v>
      </c>
      <c r="BQ86" s="27">
        <v>0.05</v>
      </c>
      <c r="BR86" s="27">
        <v>0.08</v>
      </c>
      <c r="BS86" s="27">
        <v>1.01</v>
      </c>
      <c r="BT86" s="27">
        <v>0</v>
      </c>
      <c r="BU86" s="27">
        <v>0</v>
      </c>
      <c r="BV86" s="27">
        <v>0.42</v>
      </c>
      <c r="BW86" s="27">
        <v>0.01</v>
      </c>
      <c r="BX86" s="27">
        <v>0.01</v>
      </c>
      <c r="BY86" s="27">
        <v>0</v>
      </c>
      <c r="BZ86" s="27">
        <v>0</v>
      </c>
      <c r="CA86" s="27">
        <v>0</v>
      </c>
      <c r="CB86" s="27">
        <v>407.33</v>
      </c>
      <c r="CC86" s="27">
        <f>$I$86/$I$87*100</f>
        <v>100</v>
      </c>
      <c r="CD86" s="27">
        <v>69.03</v>
      </c>
      <c r="CF86" s="27">
        <v>0</v>
      </c>
      <c r="CG86" s="27">
        <v>0</v>
      </c>
      <c r="CH86" s="27">
        <v>0</v>
      </c>
      <c r="CI86" s="27">
        <v>0</v>
      </c>
      <c r="CJ86" s="27">
        <v>0</v>
      </c>
      <c r="CK86" s="27">
        <v>0</v>
      </c>
      <c r="CL86" s="27">
        <v>0</v>
      </c>
      <c r="CM86" s="27">
        <v>0</v>
      </c>
      <c r="CN86" s="27">
        <v>0</v>
      </c>
      <c r="CO86" s="27">
        <v>25.25</v>
      </c>
      <c r="CP86" s="27">
        <v>0.63</v>
      </c>
    </row>
    <row r="87" spans="1:94" s="27" customFormat="1" x14ac:dyDescent="0.25">
      <c r="B87" s="28" t="s">
        <v>93</v>
      </c>
      <c r="D87" s="27">
        <v>20.43</v>
      </c>
      <c r="E87" s="27">
        <v>13.81</v>
      </c>
      <c r="F87" s="27">
        <v>14.14</v>
      </c>
      <c r="G87" s="27">
        <v>1.76</v>
      </c>
      <c r="H87" s="27">
        <v>81.69</v>
      </c>
      <c r="I87" s="27">
        <v>526.23</v>
      </c>
      <c r="J87" s="27">
        <v>8.93</v>
      </c>
      <c r="K87" s="27">
        <v>0.41</v>
      </c>
      <c r="L87" s="27">
        <v>0.52</v>
      </c>
      <c r="M87" s="27">
        <v>0</v>
      </c>
      <c r="N87" s="27">
        <v>38.130000000000003</v>
      </c>
      <c r="O87" s="27">
        <v>39.29</v>
      </c>
      <c r="P87" s="27">
        <v>4.28</v>
      </c>
      <c r="Q87" s="27">
        <v>0</v>
      </c>
      <c r="R87" s="27">
        <v>0</v>
      </c>
      <c r="S87" s="27">
        <v>0.91</v>
      </c>
      <c r="T87" s="27">
        <v>3.82</v>
      </c>
      <c r="U87" s="27">
        <v>362.2</v>
      </c>
      <c r="V87" s="27">
        <v>430.33</v>
      </c>
      <c r="W87" s="27">
        <v>316.23</v>
      </c>
      <c r="X87" s="27">
        <v>65.27</v>
      </c>
      <c r="Y87" s="27">
        <v>388.49</v>
      </c>
      <c r="Z87" s="27">
        <v>1.81</v>
      </c>
      <c r="AA87" s="27">
        <v>62.23</v>
      </c>
      <c r="AB87" s="27">
        <v>40.82</v>
      </c>
      <c r="AC87" s="27">
        <v>92.31</v>
      </c>
      <c r="AD87" s="27">
        <v>1.05</v>
      </c>
      <c r="AE87" s="27">
        <v>0.16</v>
      </c>
      <c r="AF87" s="27">
        <v>0.39</v>
      </c>
      <c r="AG87" s="27">
        <v>1.28</v>
      </c>
      <c r="AH87" s="27">
        <v>5.64</v>
      </c>
      <c r="AI87" s="27">
        <v>1.1000000000000001</v>
      </c>
      <c r="AJ87" s="27">
        <v>0</v>
      </c>
      <c r="AK87" s="27">
        <v>307.35000000000002</v>
      </c>
      <c r="AL87" s="27">
        <v>300.62</v>
      </c>
      <c r="AM87" s="27">
        <v>888.74</v>
      </c>
      <c r="AN87" s="27">
        <v>618.64</v>
      </c>
      <c r="AO87" s="27">
        <v>238.46</v>
      </c>
      <c r="AP87" s="27">
        <v>415.81</v>
      </c>
      <c r="AQ87" s="27">
        <v>155.19999999999999</v>
      </c>
      <c r="AR87" s="27">
        <v>600.6</v>
      </c>
      <c r="AS87" s="27">
        <v>268.56</v>
      </c>
      <c r="AT87" s="27">
        <v>333.97</v>
      </c>
      <c r="AU87" s="27">
        <v>406.5</v>
      </c>
      <c r="AV87" s="27">
        <v>158.88999999999999</v>
      </c>
      <c r="AW87" s="27">
        <v>260.27</v>
      </c>
      <c r="AX87" s="27">
        <v>1799.83</v>
      </c>
      <c r="AY87" s="27">
        <v>0.27</v>
      </c>
      <c r="AZ87" s="27">
        <v>808.27</v>
      </c>
      <c r="BA87" s="27">
        <v>309.81</v>
      </c>
      <c r="BB87" s="27">
        <v>516.80999999999995</v>
      </c>
      <c r="BC87" s="27">
        <v>181.56</v>
      </c>
      <c r="BD87" s="27">
        <v>0.09</v>
      </c>
      <c r="BE87" s="27">
        <v>0.04</v>
      </c>
      <c r="BF87" s="27">
        <v>0.02</v>
      </c>
      <c r="BG87" s="27">
        <v>0.05</v>
      </c>
      <c r="BH87" s="27">
        <v>0.06</v>
      </c>
      <c r="BI87" s="27">
        <v>0.28000000000000003</v>
      </c>
      <c r="BJ87" s="27">
        <v>0</v>
      </c>
      <c r="BK87" s="27">
        <v>0.83</v>
      </c>
      <c r="BL87" s="27">
        <v>0</v>
      </c>
      <c r="BM87" s="27">
        <v>0.26</v>
      </c>
      <c r="BN87" s="27">
        <v>0</v>
      </c>
      <c r="BO87" s="27">
        <v>0</v>
      </c>
      <c r="BP87" s="27">
        <v>0</v>
      </c>
      <c r="BQ87" s="27">
        <v>0.05</v>
      </c>
      <c r="BR87" s="27">
        <v>0.08</v>
      </c>
      <c r="BS87" s="27">
        <v>1.01</v>
      </c>
      <c r="BT87" s="27">
        <v>0</v>
      </c>
      <c r="BU87" s="27">
        <v>0</v>
      </c>
      <c r="BV87" s="27">
        <v>0.42</v>
      </c>
      <c r="BW87" s="27">
        <v>0.01</v>
      </c>
      <c r="BX87" s="27">
        <v>0.01</v>
      </c>
      <c r="BY87" s="27">
        <v>0</v>
      </c>
      <c r="BZ87" s="27">
        <v>0</v>
      </c>
      <c r="CA87" s="27">
        <v>0</v>
      </c>
      <c r="CB87" s="27">
        <v>407.33</v>
      </c>
      <c r="CD87" s="27">
        <v>69.03</v>
      </c>
      <c r="CF87" s="27">
        <v>0</v>
      </c>
      <c r="CG87" s="27">
        <v>0</v>
      </c>
      <c r="CH87" s="27">
        <v>0</v>
      </c>
      <c r="CI87" s="27">
        <v>0</v>
      </c>
      <c r="CJ87" s="27">
        <v>0</v>
      </c>
      <c r="CK87" s="27">
        <v>0</v>
      </c>
      <c r="CL87" s="27">
        <v>0</v>
      </c>
      <c r="CM87" s="27">
        <v>0</v>
      </c>
      <c r="CN87" s="27">
        <v>0</v>
      </c>
      <c r="CO87" s="27">
        <v>25.25</v>
      </c>
      <c r="CP87" s="27">
        <v>0.63</v>
      </c>
    </row>
    <row r="88" spans="1:94" x14ac:dyDescent="0.25">
      <c r="B88" s="21" t="s">
        <v>122</v>
      </c>
    </row>
    <row r="89" spans="1:94" x14ac:dyDescent="0.25">
      <c r="B89" s="21" t="s">
        <v>83</v>
      </c>
    </row>
    <row r="90" spans="1:94" s="22" customFormat="1" ht="31.5" x14ac:dyDescent="0.25">
      <c r="A90" s="22" t="str">
        <f>"5/9"</f>
        <v>5/9</v>
      </c>
      <c r="B90" s="23" t="s">
        <v>101</v>
      </c>
      <c r="C90" s="22" t="str">
        <f>"80"</f>
        <v>80</v>
      </c>
      <c r="D90" s="22">
        <v>11.87</v>
      </c>
      <c r="E90" s="22">
        <v>10.79</v>
      </c>
      <c r="F90" s="22">
        <v>9.9499999999999993</v>
      </c>
      <c r="G90" s="22">
        <v>1.27</v>
      </c>
      <c r="H90" s="22">
        <v>7.43</v>
      </c>
      <c r="I90" s="22">
        <v>166.95616799999999</v>
      </c>
      <c r="J90" s="22">
        <v>3.2</v>
      </c>
      <c r="K90" s="22">
        <v>1.04</v>
      </c>
      <c r="L90" s="22">
        <v>0</v>
      </c>
      <c r="M90" s="22">
        <v>0</v>
      </c>
      <c r="N90" s="22">
        <v>1.0900000000000001</v>
      </c>
      <c r="O90" s="22">
        <v>6.22</v>
      </c>
      <c r="P90" s="22">
        <v>0.12</v>
      </c>
      <c r="Q90" s="22">
        <v>0</v>
      </c>
      <c r="R90" s="22">
        <v>0</v>
      </c>
      <c r="S90" s="22">
        <v>0.02</v>
      </c>
      <c r="T90" s="22">
        <v>1.22</v>
      </c>
      <c r="U90" s="22">
        <v>307.02999999999997</v>
      </c>
      <c r="V90" s="22">
        <v>125.79</v>
      </c>
      <c r="W90" s="22">
        <v>31.97</v>
      </c>
      <c r="X90" s="22">
        <v>12.65</v>
      </c>
      <c r="Y90" s="22">
        <v>100.95</v>
      </c>
      <c r="Z90" s="22">
        <v>0.97</v>
      </c>
      <c r="AA90" s="22">
        <v>36.35</v>
      </c>
      <c r="AB90" s="22">
        <v>7.92</v>
      </c>
      <c r="AC90" s="22">
        <v>47.02</v>
      </c>
      <c r="AD90" s="22">
        <v>1</v>
      </c>
      <c r="AE90" s="22">
        <v>0.04</v>
      </c>
      <c r="AF90" s="22">
        <v>0.11</v>
      </c>
      <c r="AG90" s="22">
        <v>4.12</v>
      </c>
      <c r="AH90" s="22">
        <v>7.56</v>
      </c>
      <c r="AI90" s="22">
        <v>0.27</v>
      </c>
      <c r="AJ90" s="22">
        <v>0</v>
      </c>
      <c r="AK90" s="22">
        <v>30.97</v>
      </c>
      <c r="AL90" s="22">
        <v>30.59</v>
      </c>
      <c r="AM90" s="22">
        <v>110.24</v>
      </c>
      <c r="AN90" s="22">
        <v>61.35</v>
      </c>
      <c r="AO90" s="22">
        <v>25.42</v>
      </c>
      <c r="AP90" s="22">
        <v>47.42</v>
      </c>
      <c r="AQ90" s="22">
        <v>16.77</v>
      </c>
      <c r="AR90" s="22">
        <v>68.84</v>
      </c>
      <c r="AS90" s="22">
        <v>25.49</v>
      </c>
      <c r="AT90" s="22">
        <v>35.57</v>
      </c>
      <c r="AU90" s="22">
        <v>29.34</v>
      </c>
      <c r="AV90" s="22">
        <v>15.41</v>
      </c>
      <c r="AW90" s="22">
        <v>27.27</v>
      </c>
      <c r="AX90" s="22">
        <v>228.03</v>
      </c>
      <c r="AY90" s="22">
        <v>0</v>
      </c>
      <c r="AZ90" s="22">
        <v>74.3</v>
      </c>
      <c r="BA90" s="22">
        <v>32.31</v>
      </c>
      <c r="BB90" s="22">
        <v>56.4</v>
      </c>
      <c r="BC90" s="22">
        <v>21.93</v>
      </c>
      <c r="BD90" s="22">
        <v>0</v>
      </c>
      <c r="BE90" s="22">
        <v>0</v>
      </c>
      <c r="BF90" s="22">
        <v>0</v>
      </c>
      <c r="BG90" s="22">
        <v>0</v>
      </c>
      <c r="BH90" s="22">
        <v>0</v>
      </c>
      <c r="BI90" s="22">
        <v>0</v>
      </c>
      <c r="BJ90" s="22">
        <v>0</v>
      </c>
      <c r="BK90" s="22">
        <v>0.08</v>
      </c>
      <c r="BL90" s="22">
        <v>0</v>
      </c>
      <c r="BM90" s="22">
        <v>0.05</v>
      </c>
      <c r="BN90" s="22">
        <v>0</v>
      </c>
      <c r="BO90" s="22">
        <v>0.01</v>
      </c>
      <c r="BP90" s="22">
        <v>0</v>
      </c>
      <c r="BQ90" s="22">
        <v>0</v>
      </c>
      <c r="BR90" s="22">
        <v>0</v>
      </c>
      <c r="BS90" s="22">
        <v>0.28999999999999998</v>
      </c>
      <c r="BT90" s="22">
        <v>0</v>
      </c>
      <c r="BU90" s="22">
        <v>0</v>
      </c>
      <c r="BV90" s="22">
        <v>0.74</v>
      </c>
      <c r="BW90" s="22">
        <v>0</v>
      </c>
      <c r="BX90" s="22">
        <v>0</v>
      </c>
      <c r="BY90" s="22">
        <v>0</v>
      </c>
      <c r="BZ90" s="22">
        <v>0</v>
      </c>
      <c r="CA90" s="22">
        <v>0</v>
      </c>
      <c r="CB90" s="22">
        <v>59.26</v>
      </c>
      <c r="CD90" s="22">
        <v>37.67</v>
      </c>
      <c r="CF90" s="22">
        <v>0</v>
      </c>
      <c r="CG90" s="22">
        <v>0</v>
      </c>
      <c r="CH90" s="22">
        <v>0</v>
      </c>
      <c r="CI90" s="22">
        <v>0</v>
      </c>
      <c r="CJ90" s="22">
        <v>0</v>
      </c>
      <c r="CK90" s="22">
        <v>0</v>
      </c>
      <c r="CL90" s="22">
        <v>0</v>
      </c>
      <c r="CM90" s="22">
        <v>0</v>
      </c>
      <c r="CN90" s="22">
        <v>0</v>
      </c>
      <c r="CO90" s="22">
        <v>0</v>
      </c>
      <c r="CP90" s="22">
        <v>0.4</v>
      </c>
    </row>
    <row r="91" spans="1:94" s="22" customFormat="1" ht="31.5" x14ac:dyDescent="0.25">
      <c r="A91" s="24" t="s">
        <v>128</v>
      </c>
      <c r="B91" s="25" t="s">
        <v>129</v>
      </c>
      <c r="C91" s="26" t="s">
        <v>127</v>
      </c>
      <c r="D91" s="26">
        <v>8.3000000000000007</v>
      </c>
      <c r="E91" s="26">
        <v>0.04</v>
      </c>
      <c r="F91" s="26">
        <v>5.56</v>
      </c>
      <c r="G91" s="26">
        <v>2.0099999999999998</v>
      </c>
      <c r="H91" s="26">
        <v>40.200000000000003</v>
      </c>
      <c r="I91" s="26">
        <v>233.79981199999997</v>
      </c>
      <c r="J91" s="24">
        <v>2.73</v>
      </c>
      <c r="K91" s="24">
        <v>0.11</v>
      </c>
      <c r="L91" s="24">
        <v>0</v>
      </c>
      <c r="M91" s="24">
        <v>0</v>
      </c>
      <c r="N91" s="24">
        <v>0.91</v>
      </c>
      <c r="O91" s="24">
        <v>32.630000000000003</v>
      </c>
      <c r="P91" s="24">
        <v>6.66</v>
      </c>
      <c r="Q91" s="24">
        <v>0</v>
      </c>
      <c r="R91" s="24">
        <v>0</v>
      </c>
      <c r="S91" s="24">
        <v>0</v>
      </c>
      <c r="T91" s="24">
        <v>3.12</v>
      </c>
      <c r="U91" s="24">
        <v>769.04</v>
      </c>
      <c r="V91" s="24">
        <v>234.91</v>
      </c>
      <c r="W91" s="24">
        <v>20.329999999999998</v>
      </c>
      <c r="X91" s="24">
        <v>118.22</v>
      </c>
      <c r="Y91" s="24">
        <v>174.62</v>
      </c>
      <c r="Z91" s="24">
        <v>4.0999999999999996</v>
      </c>
      <c r="AA91" s="24">
        <v>20</v>
      </c>
      <c r="AB91" s="24">
        <v>19.079999999999998</v>
      </c>
      <c r="AC91" s="24">
        <v>23.74</v>
      </c>
      <c r="AD91" s="24">
        <v>0.55000000000000004</v>
      </c>
      <c r="AE91" s="24">
        <v>0.23</v>
      </c>
      <c r="AF91" s="24">
        <v>0.12</v>
      </c>
      <c r="AG91" s="24">
        <v>2.2200000000000002</v>
      </c>
      <c r="AH91" s="24">
        <v>4.47</v>
      </c>
      <c r="AI91" s="24">
        <v>0</v>
      </c>
      <c r="AJ91" s="22">
        <v>0</v>
      </c>
      <c r="AK91" s="22">
        <v>30.53</v>
      </c>
      <c r="AL91" s="22">
        <v>30.14</v>
      </c>
      <c r="AM91" s="22">
        <v>116</v>
      </c>
      <c r="AN91" s="22">
        <v>118.1</v>
      </c>
      <c r="AO91" s="22">
        <v>26.61</v>
      </c>
      <c r="AP91" s="22">
        <v>76.13</v>
      </c>
      <c r="AQ91" s="22">
        <v>34.840000000000003</v>
      </c>
      <c r="AR91" s="22">
        <v>80.09</v>
      </c>
      <c r="AS91" s="22">
        <v>75.67</v>
      </c>
      <c r="AT91" s="22">
        <v>206.13</v>
      </c>
      <c r="AU91" s="22">
        <v>91.81</v>
      </c>
      <c r="AV91" s="22">
        <v>19.2</v>
      </c>
      <c r="AW91" s="22">
        <v>53.44</v>
      </c>
      <c r="AX91" s="22">
        <v>287.20999999999998</v>
      </c>
      <c r="AY91" s="22">
        <v>0</v>
      </c>
      <c r="AZ91" s="22">
        <v>40.19</v>
      </c>
      <c r="BA91" s="22">
        <v>36.549999999999997</v>
      </c>
      <c r="BB91" s="22">
        <v>72.75</v>
      </c>
      <c r="BC91" s="22">
        <v>21.66</v>
      </c>
      <c r="BD91" s="22">
        <v>0.1</v>
      </c>
      <c r="BE91" s="22">
        <v>0.04</v>
      </c>
      <c r="BF91" s="22">
        <v>0.02</v>
      </c>
      <c r="BG91" s="22">
        <v>0.05</v>
      </c>
      <c r="BH91" s="22">
        <v>0.06</v>
      </c>
      <c r="BI91" s="22">
        <v>0.28999999999999998</v>
      </c>
      <c r="BJ91" s="22">
        <v>0</v>
      </c>
      <c r="BK91" s="22">
        <v>0.88</v>
      </c>
      <c r="BL91" s="22">
        <v>0</v>
      </c>
      <c r="BM91" s="22">
        <v>0.26</v>
      </c>
      <c r="BN91" s="22">
        <v>0</v>
      </c>
      <c r="BO91" s="22">
        <v>0</v>
      </c>
      <c r="BP91" s="22">
        <v>0</v>
      </c>
      <c r="BQ91" s="22">
        <v>0.05</v>
      </c>
      <c r="BR91" s="22">
        <v>0.09</v>
      </c>
      <c r="BS91" s="22">
        <v>0.85</v>
      </c>
      <c r="BT91" s="22">
        <v>0</v>
      </c>
      <c r="BU91" s="22">
        <v>0</v>
      </c>
      <c r="BV91" s="22">
        <v>0.14000000000000001</v>
      </c>
      <c r="BW91" s="22">
        <v>0</v>
      </c>
      <c r="BX91" s="22">
        <v>0</v>
      </c>
      <c r="BY91" s="22">
        <v>0</v>
      </c>
      <c r="BZ91" s="22">
        <v>0</v>
      </c>
      <c r="CA91" s="22">
        <v>0</v>
      </c>
      <c r="CB91" s="22">
        <v>123.62</v>
      </c>
      <c r="CD91" s="22">
        <v>24.43</v>
      </c>
      <c r="CF91" s="22">
        <v>0</v>
      </c>
      <c r="CG91" s="22">
        <v>0</v>
      </c>
      <c r="CH91" s="22">
        <v>0</v>
      </c>
      <c r="CI91" s="22">
        <v>0</v>
      </c>
      <c r="CJ91" s="22">
        <v>0</v>
      </c>
      <c r="CK91" s="22">
        <v>0</v>
      </c>
      <c r="CL91" s="22">
        <v>0</v>
      </c>
      <c r="CM91" s="22">
        <v>0</v>
      </c>
      <c r="CN91" s="22">
        <v>0</v>
      </c>
      <c r="CO91" s="22">
        <v>0</v>
      </c>
      <c r="CP91" s="22">
        <v>0.23</v>
      </c>
    </row>
    <row r="92" spans="1:94" s="22" customFormat="1" x14ac:dyDescent="0.25">
      <c r="A92" s="22" t="str">
        <f>"-"</f>
        <v>-</v>
      </c>
      <c r="B92" s="23" t="s">
        <v>114</v>
      </c>
      <c r="C92" s="22" t="str">
        <f>"200"</f>
        <v>200</v>
      </c>
      <c r="D92" s="22">
        <v>1</v>
      </c>
      <c r="E92" s="22">
        <v>0</v>
      </c>
      <c r="F92" s="22">
        <v>0.2</v>
      </c>
      <c r="G92" s="22">
        <v>0</v>
      </c>
      <c r="H92" s="22">
        <v>20.6</v>
      </c>
      <c r="I92" s="22">
        <v>86.47999999999999</v>
      </c>
      <c r="J92" s="22">
        <v>0</v>
      </c>
      <c r="K92" s="22">
        <v>0</v>
      </c>
      <c r="L92" s="22">
        <v>0</v>
      </c>
      <c r="M92" s="22">
        <v>0</v>
      </c>
      <c r="N92" s="22">
        <v>19.8</v>
      </c>
      <c r="O92" s="22">
        <v>0.4</v>
      </c>
      <c r="P92" s="22">
        <v>0.4</v>
      </c>
      <c r="Q92" s="22">
        <v>0</v>
      </c>
      <c r="R92" s="22">
        <v>0</v>
      </c>
      <c r="S92" s="22">
        <v>1</v>
      </c>
      <c r="T92" s="22">
        <v>0.6</v>
      </c>
      <c r="U92" s="22">
        <v>12</v>
      </c>
      <c r="V92" s="22">
        <v>240</v>
      </c>
      <c r="W92" s="22">
        <v>14</v>
      </c>
      <c r="X92" s="22">
        <v>8</v>
      </c>
      <c r="Y92" s="22">
        <v>14</v>
      </c>
      <c r="Z92" s="22">
        <v>2.8</v>
      </c>
      <c r="AA92" s="22">
        <v>0</v>
      </c>
      <c r="AB92" s="22">
        <v>0</v>
      </c>
      <c r="AC92" s="22">
        <v>0</v>
      </c>
      <c r="AD92" s="22">
        <v>0.2</v>
      </c>
      <c r="AE92" s="22">
        <v>0.02</v>
      </c>
      <c r="AF92" s="22">
        <v>0.02</v>
      </c>
      <c r="AG92" s="22">
        <v>0.2</v>
      </c>
      <c r="AH92" s="22">
        <v>0.4</v>
      </c>
      <c r="AI92" s="22">
        <v>4</v>
      </c>
      <c r="AJ92" s="22">
        <v>0.4</v>
      </c>
      <c r="AK92" s="22">
        <v>0</v>
      </c>
      <c r="AL92" s="22">
        <v>0</v>
      </c>
      <c r="AM92" s="22">
        <v>28</v>
      </c>
      <c r="AN92" s="22">
        <v>28</v>
      </c>
      <c r="AO92" s="22">
        <v>4</v>
      </c>
      <c r="AP92" s="22">
        <v>16</v>
      </c>
      <c r="AQ92" s="22">
        <v>4</v>
      </c>
      <c r="AR92" s="22">
        <v>14</v>
      </c>
      <c r="AS92" s="22">
        <v>26</v>
      </c>
      <c r="AT92" s="22">
        <v>16</v>
      </c>
      <c r="AU92" s="22">
        <v>116</v>
      </c>
      <c r="AV92" s="22">
        <v>10</v>
      </c>
      <c r="AW92" s="22">
        <v>22</v>
      </c>
      <c r="AX92" s="22">
        <v>64</v>
      </c>
      <c r="AY92" s="22">
        <v>0</v>
      </c>
      <c r="AZ92" s="22">
        <v>20</v>
      </c>
      <c r="BA92" s="22">
        <v>24</v>
      </c>
      <c r="BB92" s="22">
        <v>10</v>
      </c>
      <c r="BC92" s="22">
        <v>8</v>
      </c>
      <c r="BD92" s="22">
        <v>0</v>
      </c>
      <c r="BE92" s="22">
        <v>0</v>
      </c>
      <c r="BF92" s="22">
        <v>0</v>
      </c>
      <c r="BG92" s="22">
        <v>0</v>
      </c>
      <c r="BH92" s="22">
        <v>0</v>
      </c>
      <c r="BI92" s="22">
        <v>0</v>
      </c>
      <c r="BJ92" s="22">
        <v>0</v>
      </c>
      <c r="BK92" s="22">
        <v>0</v>
      </c>
      <c r="BL92" s="22">
        <v>0</v>
      </c>
      <c r="BM92" s="22">
        <v>0</v>
      </c>
      <c r="BN92" s="22">
        <v>0</v>
      </c>
      <c r="BO92" s="22">
        <v>0</v>
      </c>
      <c r="BP92" s="22">
        <v>0</v>
      </c>
      <c r="BQ92" s="22">
        <v>0</v>
      </c>
      <c r="BR92" s="22">
        <v>0</v>
      </c>
      <c r="BS92" s="22">
        <v>0</v>
      </c>
      <c r="BT92" s="22">
        <v>0</v>
      </c>
      <c r="BU92" s="22">
        <v>0</v>
      </c>
      <c r="BV92" s="22">
        <v>0</v>
      </c>
      <c r="BW92" s="22">
        <v>0</v>
      </c>
      <c r="BX92" s="22">
        <v>0</v>
      </c>
      <c r="BY92" s="22">
        <v>0</v>
      </c>
      <c r="BZ92" s="22">
        <v>0</v>
      </c>
      <c r="CA92" s="22">
        <v>0</v>
      </c>
      <c r="CB92" s="22">
        <v>176.2</v>
      </c>
      <c r="CD92" s="22">
        <v>0</v>
      </c>
      <c r="CF92" s="22">
        <v>0</v>
      </c>
      <c r="CG92" s="22">
        <v>0</v>
      </c>
      <c r="CH92" s="22">
        <v>0</v>
      </c>
      <c r="CI92" s="22">
        <v>0</v>
      </c>
      <c r="CJ92" s="22">
        <v>0</v>
      </c>
      <c r="CK92" s="22">
        <v>0</v>
      </c>
      <c r="CL92" s="22">
        <v>0</v>
      </c>
      <c r="CM92" s="22">
        <v>0</v>
      </c>
      <c r="CN92" s="22">
        <v>0</v>
      </c>
      <c r="CO92" s="22">
        <v>0</v>
      </c>
      <c r="CP92" s="22">
        <v>0</v>
      </c>
    </row>
    <row r="93" spans="1:94" s="22" customFormat="1" x14ac:dyDescent="0.25">
      <c r="A93" s="22" t="str">
        <f>"-"</f>
        <v>-</v>
      </c>
      <c r="B93" s="23" t="s">
        <v>88</v>
      </c>
      <c r="C93" s="22" t="str">
        <f>"30"</f>
        <v>30</v>
      </c>
      <c r="D93" s="22">
        <v>1.98</v>
      </c>
      <c r="E93" s="22">
        <v>0</v>
      </c>
      <c r="F93" s="22">
        <v>0.2</v>
      </c>
      <c r="G93" s="22">
        <v>0.2</v>
      </c>
      <c r="H93" s="22">
        <v>14.07</v>
      </c>
      <c r="I93" s="22">
        <v>67.170299999999997</v>
      </c>
      <c r="J93" s="22">
        <v>0</v>
      </c>
      <c r="K93" s="22">
        <v>0</v>
      </c>
      <c r="L93" s="22">
        <v>0</v>
      </c>
      <c r="M93" s="22">
        <v>0</v>
      </c>
      <c r="N93" s="22">
        <v>0.33</v>
      </c>
      <c r="O93" s="22">
        <v>13.68</v>
      </c>
      <c r="P93" s="22">
        <v>0.06</v>
      </c>
      <c r="Q93" s="22">
        <v>0</v>
      </c>
      <c r="R93" s="22">
        <v>0</v>
      </c>
      <c r="S93" s="22">
        <v>0</v>
      </c>
      <c r="T93" s="22">
        <v>0.54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22">
        <v>0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v>0</v>
      </c>
      <c r="AG93" s="22">
        <v>0</v>
      </c>
      <c r="AH93" s="22">
        <v>0</v>
      </c>
      <c r="AI93" s="22">
        <v>0</v>
      </c>
      <c r="AJ93" s="22">
        <v>0</v>
      </c>
      <c r="AK93" s="22">
        <v>0</v>
      </c>
      <c r="AL93" s="22">
        <v>0</v>
      </c>
      <c r="AM93" s="22">
        <v>152.69</v>
      </c>
      <c r="AN93" s="22">
        <v>50.63</v>
      </c>
      <c r="AO93" s="22">
        <v>30.02</v>
      </c>
      <c r="AP93" s="22">
        <v>60.03</v>
      </c>
      <c r="AQ93" s="22">
        <v>22.71</v>
      </c>
      <c r="AR93" s="22">
        <v>108.58</v>
      </c>
      <c r="AS93" s="22">
        <v>67.34</v>
      </c>
      <c r="AT93" s="22">
        <v>93.96</v>
      </c>
      <c r="AU93" s="22">
        <v>77.52</v>
      </c>
      <c r="AV93" s="22">
        <v>40.72</v>
      </c>
      <c r="AW93" s="22">
        <v>72.040000000000006</v>
      </c>
      <c r="AX93" s="22">
        <v>602.39</v>
      </c>
      <c r="AY93" s="22">
        <v>0</v>
      </c>
      <c r="AZ93" s="22">
        <v>196.27</v>
      </c>
      <c r="BA93" s="22">
        <v>85.35</v>
      </c>
      <c r="BB93" s="22">
        <v>56.64</v>
      </c>
      <c r="BC93" s="22">
        <v>44.89</v>
      </c>
      <c r="BD93" s="22">
        <v>0</v>
      </c>
      <c r="BE93" s="22">
        <v>0</v>
      </c>
      <c r="BF93" s="22">
        <v>0</v>
      </c>
      <c r="BG93" s="22">
        <v>0</v>
      </c>
      <c r="BH93" s="22">
        <v>0</v>
      </c>
      <c r="BI93" s="22">
        <v>0</v>
      </c>
      <c r="BJ93" s="22">
        <v>0</v>
      </c>
      <c r="BK93" s="22">
        <v>0.02</v>
      </c>
      <c r="BL93" s="22">
        <v>0</v>
      </c>
      <c r="BM93" s="22">
        <v>0</v>
      </c>
      <c r="BN93" s="22">
        <v>0</v>
      </c>
      <c r="BO93" s="22">
        <v>0</v>
      </c>
      <c r="BP93" s="22">
        <v>0</v>
      </c>
      <c r="BQ93" s="22">
        <v>0</v>
      </c>
      <c r="BR93" s="22">
        <v>0</v>
      </c>
      <c r="BS93" s="22">
        <v>0.02</v>
      </c>
      <c r="BT93" s="22">
        <v>0</v>
      </c>
      <c r="BU93" s="22">
        <v>0</v>
      </c>
      <c r="BV93" s="22">
        <v>0.08</v>
      </c>
      <c r="BW93" s="22">
        <v>0</v>
      </c>
      <c r="BX93" s="22">
        <v>0</v>
      </c>
      <c r="BY93" s="22">
        <v>0</v>
      </c>
      <c r="BZ93" s="22">
        <v>0</v>
      </c>
      <c r="CA93" s="22">
        <v>0</v>
      </c>
      <c r="CB93" s="22">
        <v>11.73</v>
      </c>
      <c r="CD93" s="22">
        <v>0</v>
      </c>
      <c r="CF93" s="22">
        <v>0</v>
      </c>
      <c r="CG93" s="22">
        <v>0</v>
      </c>
      <c r="CH93" s="22">
        <v>0</v>
      </c>
      <c r="CI93" s="22">
        <v>0</v>
      </c>
      <c r="CJ93" s="22">
        <v>0</v>
      </c>
      <c r="CK93" s="22">
        <v>0</v>
      </c>
      <c r="CL93" s="22">
        <v>0</v>
      </c>
      <c r="CM93" s="22">
        <v>0</v>
      </c>
      <c r="CN93" s="22">
        <v>0</v>
      </c>
      <c r="CO93" s="22">
        <v>0</v>
      </c>
      <c r="CP93" s="22">
        <v>0</v>
      </c>
    </row>
    <row r="94" spans="1:94" s="22" customFormat="1" x14ac:dyDescent="0.25">
      <c r="A94" s="22" t="str">
        <f>"-"</f>
        <v>-</v>
      </c>
      <c r="B94" s="23" t="s">
        <v>89</v>
      </c>
      <c r="C94" s="22" t="str">
        <f>"30"</f>
        <v>30</v>
      </c>
      <c r="D94" s="22">
        <v>1.98</v>
      </c>
      <c r="E94" s="22">
        <v>0</v>
      </c>
      <c r="F94" s="22">
        <v>0.36</v>
      </c>
      <c r="G94" s="22">
        <v>0.36</v>
      </c>
      <c r="H94" s="22">
        <v>12.51</v>
      </c>
      <c r="I94" s="22">
        <v>58.013999999999996</v>
      </c>
      <c r="J94" s="22">
        <v>0.06</v>
      </c>
      <c r="K94" s="22">
        <v>0</v>
      </c>
      <c r="L94" s="22">
        <v>0</v>
      </c>
      <c r="M94" s="22">
        <v>0</v>
      </c>
      <c r="N94" s="22">
        <v>0.36</v>
      </c>
      <c r="O94" s="22">
        <v>9.66</v>
      </c>
      <c r="P94" s="22">
        <v>2.4900000000000002</v>
      </c>
      <c r="Q94" s="22">
        <v>0</v>
      </c>
      <c r="R94" s="22">
        <v>0</v>
      </c>
      <c r="S94" s="22">
        <v>0.3</v>
      </c>
      <c r="T94" s="22">
        <v>0.75</v>
      </c>
      <c r="U94" s="22">
        <v>183</v>
      </c>
      <c r="V94" s="22">
        <v>73.5</v>
      </c>
      <c r="W94" s="22">
        <v>10.5</v>
      </c>
      <c r="X94" s="22">
        <v>14.1</v>
      </c>
      <c r="Y94" s="22">
        <v>47.4</v>
      </c>
      <c r="Z94" s="22">
        <v>1.17</v>
      </c>
      <c r="AA94" s="22">
        <v>0</v>
      </c>
      <c r="AB94" s="22">
        <v>1.5</v>
      </c>
      <c r="AC94" s="22">
        <v>0.3</v>
      </c>
      <c r="AD94" s="22">
        <v>0.42</v>
      </c>
      <c r="AE94" s="22">
        <v>0.05</v>
      </c>
      <c r="AF94" s="22">
        <v>0.02</v>
      </c>
      <c r="AG94" s="22">
        <v>0.21</v>
      </c>
      <c r="AH94" s="22">
        <v>0.6</v>
      </c>
      <c r="AI94" s="22">
        <v>0</v>
      </c>
      <c r="AJ94" s="22">
        <v>0</v>
      </c>
      <c r="AK94" s="22">
        <v>0</v>
      </c>
      <c r="AL94" s="22">
        <v>0</v>
      </c>
      <c r="AM94" s="22">
        <v>128.1</v>
      </c>
      <c r="AN94" s="22">
        <v>66.900000000000006</v>
      </c>
      <c r="AO94" s="22">
        <v>27.9</v>
      </c>
      <c r="AP94" s="22">
        <v>59.4</v>
      </c>
      <c r="AQ94" s="22">
        <v>24</v>
      </c>
      <c r="AR94" s="22">
        <v>111.3</v>
      </c>
      <c r="AS94" s="22">
        <v>89.1</v>
      </c>
      <c r="AT94" s="22">
        <v>87.3</v>
      </c>
      <c r="AU94" s="22">
        <v>139.19999999999999</v>
      </c>
      <c r="AV94" s="22">
        <v>37.200000000000003</v>
      </c>
      <c r="AW94" s="22">
        <v>93</v>
      </c>
      <c r="AX94" s="22">
        <v>458.7</v>
      </c>
      <c r="AY94" s="22">
        <v>0</v>
      </c>
      <c r="AZ94" s="22">
        <v>157.80000000000001</v>
      </c>
      <c r="BA94" s="22">
        <v>87.3</v>
      </c>
      <c r="BB94" s="22">
        <v>54</v>
      </c>
      <c r="BC94" s="22">
        <v>39</v>
      </c>
      <c r="BD94" s="22">
        <v>0</v>
      </c>
      <c r="BE94" s="22">
        <v>0</v>
      </c>
      <c r="BF94" s="22">
        <v>0</v>
      </c>
      <c r="BG94" s="22">
        <v>0</v>
      </c>
      <c r="BH94" s="22">
        <v>0</v>
      </c>
      <c r="BI94" s="22">
        <v>0</v>
      </c>
      <c r="BJ94" s="22">
        <v>0</v>
      </c>
      <c r="BK94" s="22">
        <v>0.04</v>
      </c>
      <c r="BL94" s="22">
        <v>0</v>
      </c>
      <c r="BM94" s="22">
        <v>0</v>
      </c>
      <c r="BN94" s="22">
        <v>0.01</v>
      </c>
      <c r="BO94" s="22">
        <v>0</v>
      </c>
      <c r="BP94" s="22">
        <v>0</v>
      </c>
      <c r="BQ94" s="22">
        <v>0</v>
      </c>
      <c r="BR94" s="22">
        <v>0</v>
      </c>
      <c r="BS94" s="22">
        <v>0.03</v>
      </c>
      <c r="BT94" s="22">
        <v>0</v>
      </c>
      <c r="BU94" s="22">
        <v>0</v>
      </c>
      <c r="BV94" s="22">
        <v>0.14000000000000001</v>
      </c>
      <c r="BW94" s="22">
        <v>0.02</v>
      </c>
      <c r="BX94" s="22">
        <v>0</v>
      </c>
      <c r="BY94" s="22">
        <v>0</v>
      </c>
      <c r="BZ94" s="22">
        <v>0</v>
      </c>
      <c r="CA94" s="22">
        <v>0</v>
      </c>
      <c r="CB94" s="22">
        <v>14.1</v>
      </c>
      <c r="CD94" s="22">
        <v>0.25</v>
      </c>
      <c r="CF94" s="22">
        <v>0</v>
      </c>
      <c r="CG94" s="22">
        <v>0</v>
      </c>
      <c r="CH94" s="22">
        <v>0</v>
      </c>
      <c r="CI94" s="22">
        <v>0</v>
      </c>
      <c r="CJ94" s="22">
        <v>0</v>
      </c>
      <c r="CK94" s="22">
        <v>0</v>
      </c>
      <c r="CL94" s="22">
        <v>0</v>
      </c>
      <c r="CM94" s="22">
        <v>0</v>
      </c>
      <c r="CN94" s="22">
        <v>0</v>
      </c>
      <c r="CO94" s="22">
        <v>0</v>
      </c>
      <c r="CP94" s="22">
        <v>0</v>
      </c>
    </row>
    <row r="95" spans="1:94" s="24" customFormat="1" x14ac:dyDescent="0.25">
      <c r="A95" s="36" t="s">
        <v>131</v>
      </c>
      <c r="B95" s="37" t="s">
        <v>136</v>
      </c>
      <c r="C95" s="38" t="s">
        <v>132</v>
      </c>
      <c r="D95" s="38">
        <v>0.47</v>
      </c>
      <c r="E95" s="38">
        <v>0</v>
      </c>
      <c r="F95" s="38">
        <v>0.06</v>
      </c>
      <c r="G95" s="38">
        <v>0.06</v>
      </c>
      <c r="H95" s="38">
        <v>1.47</v>
      </c>
      <c r="I95" s="38">
        <v>8.4025199999999991</v>
      </c>
      <c r="J95" s="36">
        <v>0</v>
      </c>
      <c r="K95" s="36">
        <v>0</v>
      </c>
      <c r="L95" s="36">
        <v>0</v>
      </c>
      <c r="M95" s="36">
        <v>0</v>
      </c>
      <c r="N95" s="36">
        <v>0.94</v>
      </c>
      <c r="O95" s="36">
        <v>0.06</v>
      </c>
      <c r="P95" s="36">
        <v>0.47</v>
      </c>
      <c r="Q95" s="36">
        <v>0</v>
      </c>
      <c r="R95" s="36">
        <v>0</v>
      </c>
      <c r="S95" s="36">
        <v>0.41</v>
      </c>
      <c r="T95" s="36">
        <v>2.29</v>
      </c>
      <c r="U95" s="36">
        <v>653.27</v>
      </c>
      <c r="V95" s="36">
        <v>82.91</v>
      </c>
      <c r="W95" s="36">
        <v>13.52</v>
      </c>
      <c r="X95" s="36">
        <v>8.23</v>
      </c>
      <c r="Y95" s="36">
        <v>14.11</v>
      </c>
      <c r="Z95" s="36">
        <v>0.35</v>
      </c>
      <c r="AA95" s="36">
        <v>0</v>
      </c>
      <c r="AB95" s="36">
        <v>17.64</v>
      </c>
      <c r="AC95" s="36">
        <v>3</v>
      </c>
      <c r="AD95" s="36">
        <v>0.06</v>
      </c>
      <c r="AE95" s="36">
        <v>0.01</v>
      </c>
      <c r="AF95" s="36">
        <v>0.01</v>
      </c>
      <c r="AG95" s="36">
        <v>0.06</v>
      </c>
      <c r="AH95" s="36">
        <v>0.12</v>
      </c>
      <c r="AI95" s="36">
        <v>2.94</v>
      </c>
      <c r="AJ95" s="24">
        <v>0</v>
      </c>
      <c r="AK95" s="24">
        <v>18.82</v>
      </c>
      <c r="AL95" s="24">
        <v>20.38</v>
      </c>
      <c r="AM95" s="24">
        <v>28.22</v>
      </c>
      <c r="AN95" s="24">
        <v>31.36</v>
      </c>
      <c r="AO95" s="24">
        <v>5.49</v>
      </c>
      <c r="AP95" s="24">
        <v>22.74</v>
      </c>
      <c r="AQ95" s="24">
        <v>6.27</v>
      </c>
      <c r="AR95" s="24">
        <v>19.600000000000001</v>
      </c>
      <c r="AS95" s="24">
        <v>21.17</v>
      </c>
      <c r="AT95" s="24">
        <v>18.03</v>
      </c>
      <c r="AU95" s="24">
        <v>108.19</v>
      </c>
      <c r="AV95" s="24">
        <v>12.54</v>
      </c>
      <c r="AW95" s="24">
        <v>15.68</v>
      </c>
      <c r="AX95" s="24">
        <v>402.98</v>
      </c>
      <c r="AY95" s="24">
        <v>0</v>
      </c>
      <c r="AZ95" s="24">
        <v>14.9</v>
      </c>
      <c r="BA95" s="24">
        <v>20.38</v>
      </c>
      <c r="BB95" s="24">
        <v>19.600000000000001</v>
      </c>
      <c r="BC95" s="24">
        <v>3.92</v>
      </c>
      <c r="BD95" s="24">
        <v>0</v>
      </c>
      <c r="BE95" s="24">
        <v>0</v>
      </c>
      <c r="BF95" s="24">
        <v>0</v>
      </c>
      <c r="BG95" s="24">
        <v>0</v>
      </c>
      <c r="BH95" s="24">
        <v>0</v>
      </c>
      <c r="BI95" s="24">
        <v>0</v>
      </c>
      <c r="BJ95" s="24">
        <v>0</v>
      </c>
      <c r="BK95" s="24">
        <v>0</v>
      </c>
      <c r="BL95" s="24">
        <v>0</v>
      </c>
      <c r="BM95" s="24">
        <v>0</v>
      </c>
      <c r="BN95" s="24">
        <v>0</v>
      </c>
      <c r="BO95" s="24">
        <v>0</v>
      </c>
      <c r="BP95" s="24">
        <v>0</v>
      </c>
      <c r="BQ95" s="24">
        <v>0</v>
      </c>
      <c r="BR95" s="24">
        <v>0</v>
      </c>
      <c r="BS95" s="24">
        <v>0</v>
      </c>
      <c r="BT95" s="24">
        <v>0</v>
      </c>
      <c r="BU95" s="24">
        <v>0</v>
      </c>
      <c r="BV95" s="24">
        <v>0</v>
      </c>
      <c r="BW95" s="24">
        <v>0</v>
      </c>
      <c r="BX95" s="24">
        <v>0</v>
      </c>
      <c r="BY95" s="24">
        <v>0</v>
      </c>
      <c r="BZ95" s="24">
        <v>0</v>
      </c>
      <c r="CA95" s="24">
        <v>0</v>
      </c>
      <c r="CB95" s="24">
        <v>73.599999999999994</v>
      </c>
      <c r="CD95" s="24">
        <v>104.53</v>
      </c>
      <c r="CF95" s="24">
        <v>0</v>
      </c>
      <c r="CG95" s="24">
        <v>0</v>
      </c>
      <c r="CH95" s="24">
        <v>0</v>
      </c>
      <c r="CI95" s="24">
        <v>0</v>
      </c>
      <c r="CJ95" s="24">
        <v>0</v>
      </c>
      <c r="CK95" s="24">
        <v>0</v>
      </c>
      <c r="CL95" s="24">
        <v>0</v>
      </c>
      <c r="CM95" s="24">
        <v>0</v>
      </c>
      <c r="CN95" s="24">
        <v>0</v>
      </c>
      <c r="CO95" s="24">
        <v>0</v>
      </c>
      <c r="CP95" s="24">
        <v>0</v>
      </c>
    </row>
    <row r="96" spans="1:94" s="27" customFormat="1" x14ac:dyDescent="0.25">
      <c r="B96" s="28" t="s">
        <v>92</v>
      </c>
      <c r="D96" s="27">
        <f>SUM(D90:D95)</f>
        <v>25.6</v>
      </c>
      <c r="E96" s="27">
        <f t="shared" ref="E96:AI96" si="5">SUM(E90:E95)</f>
        <v>10.829999999999998</v>
      </c>
      <c r="F96" s="27">
        <f t="shared" si="5"/>
        <v>16.329999999999995</v>
      </c>
      <c r="G96" s="27">
        <f t="shared" si="5"/>
        <v>3.9</v>
      </c>
      <c r="H96" s="27">
        <f t="shared" si="5"/>
        <v>96.280000000000015</v>
      </c>
      <c r="I96" s="27">
        <f t="shared" si="5"/>
        <v>620.82279999999992</v>
      </c>
      <c r="J96" s="27">
        <f t="shared" si="5"/>
        <v>5.9899999999999993</v>
      </c>
      <c r="K96" s="27">
        <f t="shared" si="5"/>
        <v>1.1500000000000001</v>
      </c>
      <c r="L96" s="27">
        <f t="shared" si="5"/>
        <v>0</v>
      </c>
      <c r="M96" s="27">
        <f t="shared" si="5"/>
        <v>0</v>
      </c>
      <c r="N96" s="27">
        <f t="shared" si="5"/>
        <v>23.43</v>
      </c>
      <c r="O96" s="27">
        <f t="shared" si="5"/>
        <v>62.650000000000006</v>
      </c>
      <c r="P96" s="27">
        <f t="shared" si="5"/>
        <v>10.200000000000001</v>
      </c>
      <c r="Q96" s="27">
        <f t="shared" si="5"/>
        <v>0</v>
      </c>
      <c r="R96" s="27">
        <f t="shared" si="5"/>
        <v>0</v>
      </c>
      <c r="S96" s="27">
        <f t="shared" si="5"/>
        <v>1.73</v>
      </c>
      <c r="T96" s="27">
        <f t="shared" si="5"/>
        <v>8.52</v>
      </c>
      <c r="U96" s="27">
        <f t="shared" si="5"/>
        <v>1924.34</v>
      </c>
      <c r="V96" s="27">
        <f t="shared" si="5"/>
        <v>757.11</v>
      </c>
      <c r="W96" s="27">
        <f t="shared" si="5"/>
        <v>90.32</v>
      </c>
      <c r="X96" s="27">
        <f t="shared" si="5"/>
        <v>161.19999999999999</v>
      </c>
      <c r="Y96" s="27">
        <f t="shared" si="5"/>
        <v>351.08</v>
      </c>
      <c r="Z96" s="27">
        <f t="shared" si="5"/>
        <v>9.3899999999999988</v>
      </c>
      <c r="AA96" s="27">
        <f t="shared" si="5"/>
        <v>56.35</v>
      </c>
      <c r="AB96" s="27">
        <f t="shared" si="5"/>
        <v>46.14</v>
      </c>
      <c r="AC96" s="27">
        <f t="shared" si="5"/>
        <v>74.06</v>
      </c>
      <c r="AD96" s="27">
        <f t="shared" si="5"/>
        <v>2.23</v>
      </c>
      <c r="AE96" s="27">
        <f t="shared" si="5"/>
        <v>0.35000000000000003</v>
      </c>
      <c r="AF96" s="27">
        <f t="shared" si="5"/>
        <v>0.27999999999999997</v>
      </c>
      <c r="AG96" s="27">
        <f t="shared" si="5"/>
        <v>6.81</v>
      </c>
      <c r="AH96" s="27">
        <f t="shared" si="5"/>
        <v>13.149999999999999</v>
      </c>
      <c r="AI96" s="27">
        <f t="shared" si="5"/>
        <v>7.2099999999999991</v>
      </c>
      <c r="AJ96" s="27">
        <v>0.4</v>
      </c>
      <c r="AK96" s="27">
        <v>80.319999999999993</v>
      </c>
      <c r="AL96" s="27">
        <v>81.11</v>
      </c>
      <c r="AM96" s="27">
        <v>563.24</v>
      </c>
      <c r="AN96" s="27">
        <v>356.34</v>
      </c>
      <c r="AO96" s="27">
        <v>119.44</v>
      </c>
      <c r="AP96" s="27">
        <v>281.72000000000003</v>
      </c>
      <c r="AQ96" s="27">
        <v>108.59</v>
      </c>
      <c r="AR96" s="27">
        <v>402.4</v>
      </c>
      <c r="AS96" s="27">
        <v>304.76</v>
      </c>
      <c r="AT96" s="27">
        <v>456.99</v>
      </c>
      <c r="AU96" s="27">
        <v>562.05999999999995</v>
      </c>
      <c r="AV96" s="27">
        <v>135.07</v>
      </c>
      <c r="AW96" s="27">
        <v>283.42</v>
      </c>
      <c r="AX96" s="27">
        <v>2043.3</v>
      </c>
      <c r="AY96" s="27">
        <v>0</v>
      </c>
      <c r="AZ96" s="27">
        <v>503.45</v>
      </c>
      <c r="BA96" s="27">
        <v>285.89</v>
      </c>
      <c r="BB96" s="27">
        <v>269.38</v>
      </c>
      <c r="BC96" s="27">
        <v>139.41</v>
      </c>
      <c r="BD96" s="27">
        <v>0.1</v>
      </c>
      <c r="BE96" s="27">
        <v>0.04</v>
      </c>
      <c r="BF96" s="27">
        <v>0.02</v>
      </c>
      <c r="BG96" s="27">
        <v>0.05</v>
      </c>
      <c r="BH96" s="27">
        <v>0.06</v>
      </c>
      <c r="BI96" s="27">
        <v>0.28999999999999998</v>
      </c>
      <c r="BJ96" s="27">
        <v>0</v>
      </c>
      <c r="BK96" s="27">
        <v>1.03</v>
      </c>
      <c r="BL96" s="27">
        <v>0</v>
      </c>
      <c r="BM96" s="27">
        <v>0.32</v>
      </c>
      <c r="BN96" s="27">
        <v>0.01</v>
      </c>
      <c r="BO96" s="27">
        <v>0.01</v>
      </c>
      <c r="BP96" s="27">
        <v>0</v>
      </c>
      <c r="BQ96" s="27">
        <v>0.05</v>
      </c>
      <c r="BR96" s="27">
        <v>0.1</v>
      </c>
      <c r="BS96" s="27">
        <v>1.19</v>
      </c>
      <c r="BT96" s="27">
        <v>0</v>
      </c>
      <c r="BU96" s="27">
        <v>0</v>
      </c>
      <c r="BV96" s="27">
        <v>1.1000000000000001</v>
      </c>
      <c r="BW96" s="27">
        <v>0.03</v>
      </c>
      <c r="BX96" s="27">
        <v>0</v>
      </c>
      <c r="BY96" s="27">
        <v>0</v>
      </c>
      <c r="BZ96" s="27">
        <v>0</v>
      </c>
      <c r="CA96" s="27">
        <v>0</v>
      </c>
      <c r="CB96" s="27">
        <v>458.51</v>
      </c>
      <c r="CC96" s="27">
        <f>$I$96/$I$97*100</f>
        <v>100</v>
      </c>
      <c r="CD96" s="27">
        <v>166.89</v>
      </c>
      <c r="CF96" s="27">
        <v>0</v>
      </c>
      <c r="CG96" s="27">
        <v>0</v>
      </c>
      <c r="CH96" s="27">
        <v>0</v>
      </c>
      <c r="CI96" s="27">
        <v>0</v>
      </c>
      <c r="CJ96" s="27">
        <v>0</v>
      </c>
      <c r="CK96" s="27">
        <v>0</v>
      </c>
      <c r="CL96" s="27">
        <v>0</v>
      </c>
      <c r="CM96" s="27">
        <v>0</v>
      </c>
      <c r="CN96" s="27">
        <v>0</v>
      </c>
      <c r="CO96" s="27">
        <v>0</v>
      </c>
      <c r="CP96" s="27">
        <v>0.63</v>
      </c>
    </row>
    <row r="97" spans="1:94" s="27" customFormat="1" x14ac:dyDescent="0.25">
      <c r="B97" s="28" t="s">
        <v>93</v>
      </c>
      <c r="D97" s="27">
        <f>D96</f>
        <v>25.6</v>
      </c>
      <c r="E97" s="27">
        <f t="shared" ref="E97:AI97" si="6">E96</f>
        <v>10.829999999999998</v>
      </c>
      <c r="F97" s="27">
        <f t="shared" si="6"/>
        <v>16.329999999999995</v>
      </c>
      <c r="G97" s="27">
        <f t="shared" si="6"/>
        <v>3.9</v>
      </c>
      <c r="H97" s="27">
        <f t="shared" si="6"/>
        <v>96.280000000000015</v>
      </c>
      <c r="I97" s="27">
        <f t="shared" si="6"/>
        <v>620.82279999999992</v>
      </c>
      <c r="J97" s="27">
        <f t="shared" si="6"/>
        <v>5.9899999999999993</v>
      </c>
      <c r="K97" s="27">
        <f t="shared" si="6"/>
        <v>1.1500000000000001</v>
      </c>
      <c r="L97" s="27">
        <f t="shared" si="6"/>
        <v>0</v>
      </c>
      <c r="M97" s="27">
        <f t="shared" si="6"/>
        <v>0</v>
      </c>
      <c r="N97" s="27">
        <f t="shared" si="6"/>
        <v>23.43</v>
      </c>
      <c r="O97" s="27">
        <f t="shared" si="6"/>
        <v>62.650000000000006</v>
      </c>
      <c r="P97" s="27">
        <f t="shared" si="6"/>
        <v>10.200000000000001</v>
      </c>
      <c r="Q97" s="27">
        <f t="shared" si="6"/>
        <v>0</v>
      </c>
      <c r="R97" s="27">
        <f t="shared" si="6"/>
        <v>0</v>
      </c>
      <c r="S97" s="27">
        <f t="shared" si="6"/>
        <v>1.73</v>
      </c>
      <c r="T97" s="27">
        <f t="shared" si="6"/>
        <v>8.52</v>
      </c>
      <c r="U97" s="27">
        <f t="shared" si="6"/>
        <v>1924.34</v>
      </c>
      <c r="V97" s="27">
        <f t="shared" si="6"/>
        <v>757.11</v>
      </c>
      <c r="W97" s="27">
        <f t="shared" si="6"/>
        <v>90.32</v>
      </c>
      <c r="X97" s="27">
        <f t="shared" si="6"/>
        <v>161.19999999999999</v>
      </c>
      <c r="Y97" s="27">
        <f t="shared" si="6"/>
        <v>351.08</v>
      </c>
      <c r="Z97" s="27">
        <f t="shared" si="6"/>
        <v>9.3899999999999988</v>
      </c>
      <c r="AA97" s="27">
        <f t="shared" si="6"/>
        <v>56.35</v>
      </c>
      <c r="AB97" s="27">
        <f t="shared" si="6"/>
        <v>46.14</v>
      </c>
      <c r="AC97" s="27">
        <f t="shared" si="6"/>
        <v>74.06</v>
      </c>
      <c r="AD97" s="27">
        <f t="shared" si="6"/>
        <v>2.23</v>
      </c>
      <c r="AE97" s="27">
        <f t="shared" si="6"/>
        <v>0.35000000000000003</v>
      </c>
      <c r="AF97" s="27">
        <f t="shared" si="6"/>
        <v>0.27999999999999997</v>
      </c>
      <c r="AG97" s="27">
        <f t="shared" si="6"/>
        <v>6.81</v>
      </c>
      <c r="AH97" s="27">
        <f t="shared" si="6"/>
        <v>13.149999999999999</v>
      </c>
      <c r="AI97" s="27">
        <f t="shared" si="6"/>
        <v>7.2099999999999991</v>
      </c>
      <c r="AJ97" s="27">
        <v>0.4</v>
      </c>
      <c r="AK97" s="27">
        <v>80.319999999999993</v>
      </c>
      <c r="AL97" s="27">
        <v>81.11</v>
      </c>
      <c r="AM97" s="27">
        <v>563.24</v>
      </c>
      <c r="AN97" s="27">
        <v>356.34</v>
      </c>
      <c r="AO97" s="27">
        <v>119.44</v>
      </c>
      <c r="AP97" s="27">
        <v>281.72000000000003</v>
      </c>
      <c r="AQ97" s="27">
        <v>108.59</v>
      </c>
      <c r="AR97" s="27">
        <v>402.4</v>
      </c>
      <c r="AS97" s="27">
        <v>304.76</v>
      </c>
      <c r="AT97" s="27">
        <v>456.99</v>
      </c>
      <c r="AU97" s="27">
        <v>562.05999999999995</v>
      </c>
      <c r="AV97" s="27">
        <v>135.07</v>
      </c>
      <c r="AW97" s="27">
        <v>283.42</v>
      </c>
      <c r="AX97" s="27">
        <v>2043.3</v>
      </c>
      <c r="AY97" s="27">
        <v>0</v>
      </c>
      <c r="AZ97" s="27">
        <v>503.45</v>
      </c>
      <c r="BA97" s="27">
        <v>285.89</v>
      </c>
      <c r="BB97" s="27">
        <v>269.38</v>
      </c>
      <c r="BC97" s="27">
        <v>139.41</v>
      </c>
      <c r="BD97" s="27">
        <v>0.1</v>
      </c>
      <c r="BE97" s="27">
        <v>0.04</v>
      </c>
      <c r="BF97" s="27">
        <v>0.02</v>
      </c>
      <c r="BG97" s="27">
        <v>0.05</v>
      </c>
      <c r="BH97" s="27">
        <v>0.06</v>
      </c>
      <c r="BI97" s="27">
        <v>0.28999999999999998</v>
      </c>
      <c r="BJ97" s="27">
        <v>0</v>
      </c>
      <c r="BK97" s="27">
        <v>1.03</v>
      </c>
      <c r="BL97" s="27">
        <v>0</v>
      </c>
      <c r="BM97" s="27">
        <v>0.32</v>
      </c>
      <c r="BN97" s="27">
        <v>0.01</v>
      </c>
      <c r="BO97" s="27">
        <v>0.01</v>
      </c>
      <c r="BP97" s="27">
        <v>0</v>
      </c>
      <c r="BQ97" s="27">
        <v>0.05</v>
      </c>
      <c r="BR97" s="27">
        <v>0.1</v>
      </c>
      <c r="BS97" s="27">
        <v>1.19</v>
      </c>
      <c r="BT97" s="27">
        <v>0</v>
      </c>
      <c r="BU97" s="27">
        <v>0</v>
      </c>
      <c r="BV97" s="27">
        <v>1.1000000000000001</v>
      </c>
      <c r="BW97" s="27">
        <v>0.03</v>
      </c>
      <c r="BX97" s="27">
        <v>0</v>
      </c>
      <c r="BY97" s="27">
        <v>0</v>
      </c>
      <c r="BZ97" s="27">
        <v>0</v>
      </c>
      <c r="CA97" s="27">
        <v>0</v>
      </c>
      <c r="CB97" s="27">
        <v>458.51</v>
      </c>
      <c r="CD97" s="27">
        <v>166.89</v>
      </c>
      <c r="CF97" s="27">
        <v>0</v>
      </c>
      <c r="CG97" s="27">
        <v>0</v>
      </c>
      <c r="CH97" s="27">
        <v>0</v>
      </c>
      <c r="CI97" s="27">
        <v>0</v>
      </c>
      <c r="CJ97" s="27">
        <v>0</v>
      </c>
      <c r="CK97" s="27">
        <v>0</v>
      </c>
      <c r="CL97" s="27">
        <v>0</v>
      </c>
      <c r="CM97" s="27">
        <v>0</v>
      </c>
      <c r="CN97" s="27">
        <v>0</v>
      </c>
      <c r="CO97" s="27">
        <v>0</v>
      </c>
      <c r="CP97" s="27">
        <v>0.63</v>
      </c>
    </row>
    <row r="98" spans="1:94" x14ac:dyDescent="0.25">
      <c r="B98" s="21" t="s">
        <v>123</v>
      </c>
    </row>
    <row r="99" spans="1:94" x14ac:dyDescent="0.25">
      <c r="B99" s="21" t="s">
        <v>83</v>
      </c>
    </row>
    <row r="100" spans="1:94" s="22" customFormat="1" ht="47.25" x14ac:dyDescent="0.25">
      <c r="A100" s="22" t="str">
        <f>"17/4"</f>
        <v>17/4</v>
      </c>
      <c r="B100" s="23" t="s">
        <v>124</v>
      </c>
      <c r="C100" s="22" t="str">
        <f>"200"</f>
        <v>200</v>
      </c>
      <c r="D100" s="22">
        <v>4.99</v>
      </c>
      <c r="E100" s="22">
        <v>3</v>
      </c>
      <c r="F100" s="22">
        <v>6.51</v>
      </c>
      <c r="G100" s="22">
        <v>0.51</v>
      </c>
      <c r="H100" s="22">
        <v>26.42</v>
      </c>
      <c r="I100" s="22">
        <v>182.82498899999996</v>
      </c>
      <c r="J100" s="22">
        <v>4.47</v>
      </c>
      <c r="K100" s="22">
        <v>0.11</v>
      </c>
      <c r="L100" s="22">
        <v>0</v>
      </c>
      <c r="M100" s="22">
        <v>0</v>
      </c>
      <c r="N100" s="22">
        <v>9.23</v>
      </c>
      <c r="O100" s="22">
        <v>16.420000000000002</v>
      </c>
      <c r="P100" s="22">
        <v>0.77</v>
      </c>
      <c r="Q100" s="22">
        <v>0</v>
      </c>
      <c r="R100" s="22">
        <v>0</v>
      </c>
      <c r="S100" s="22">
        <v>0.1</v>
      </c>
      <c r="T100" s="22">
        <v>1.51</v>
      </c>
      <c r="U100" s="22">
        <v>248.25</v>
      </c>
      <c r="V100" s="22">
        <v>166.17</v>
      </c>
      <c r="W100" s="22">
        <v>114.19</v>
      </c>
      <c r="X100" s="22">
        <v>26.99</v>
      </c>
      <c r="Y100" s="22">
        <v>123.37</v>
      </c>
      <c r="Z100" s="22">
        <v>0.51</v>
      </c>
      <c r="AA100" s="22">
        <v>24.24</v>
      </c>
      <c r="AB100" s="22">
        <v>21.92</v>
      </c>
      <c r="AC100" s="22">
        <v>45.27</v>
      </c>
      <c r="AD100" s="22">
        <v>0.14000000000000001</v>
      </c>
      <c r="AE100" s="22">
        <v>7.0000000000000007E-2</v>
      </c>
      <c r="AF100" s="22">
        <v>0.14000000000000001</v>
      </c>
      <c r="AG100" s="22">
        <v>0.42</v>
      </c>
      <c r="AH100" s="22">
        <v>1.83</v>
      </c>
      <c r="AI100" s="22">
        <v>0.53</v>
      </c>
      <c r="AJ100" s="22">
        <v>0</v>
      </c>
      <c r="AK100" s="22">
        <v>158.26</v>
      </c>
      <c r="AL100" s="22">
        <v>156.29</v>
      </c>
      <c r="AM100" s="22">
        <v>514.24</v>
      </c>
      <c r="AN100" s="22">
        <v>281.41000000000003</v>
      </c>
      <c r="AO100" s="22">
        <v>124.92</v>
      </c>
      <c r="AP100" s="22">
        <v>202.05</v>
      </c>
      <c r="AQ100" s="22">
        <v>75.959999999999994</v>
      </c>
      <c r="AR100" s="22">
        <v>254.1</v>
      </c>
      <c r="AS100" s="22">
        <v>167.84</v>
      </c>
      <c r="AT100" s="22">
        <v>117.08</v>
      </c>
      <c r="AU100" s="22">
        <v>146.03</v>
      </c>
      <c r="AV100" s="22">
        <v>52.5</v>
      </c>
      <c r="AW100" s="22">
        <v>77.27</v>
      </c>
      <c r="AX100" s="22">
        <v>405.42</v>
      </c>
      <c r="AY100" s="22">
        <v>0</v>
      </c>
      <c r="AZ100" s="22">
        <v>132.54</v>
      </c>
      <c r="BA100" s="22">
        <v>121.45</v>
      </c>
      <c r="BB100" s="22">
        <v>261.68</v>
      </c>
      <c r="BC100" s="22">
        <v>63.33</v>
      </c>
      <c r="BD100" s="22">
        <v>0.12</v>
      </c>
      <c r="BE100" s="22">
        <v>0.05</v>
      </c>
      <c r="BF100" s="22">
        <v>0.03</v>
      </c>
      <c r="BG100" s="22">
        <v>7.0000000000000007E-2</v>
      </c>
      <c r="BH100" s="22">
        <v>0.08</v>
      </c>
      <c r="BI100" s="22">
        <v>0.35</v>
      </c>
      <c r="BJ100" s="22">
        <v>0</v>
      </c>
      <c r="BK100" s="22">
        <v>1.02</v>
      </c>
      <c r="BL100" s="22">
        <v>0</v>
      </c>
      <c r="BM100" s="22">
        <v>0.31</v>
      </c>
      <c r="BN100" s="22">
        <v>0</v>
      </c>
      <c r="BO100" s="22">
        <v>0</v>
      </c>
      <c r="BP100" s="22">
        <v>0</v>
      </c>
      <c r="BQ100" s="22">
        <v>7.0000000000000007E-2</v>
      </c>
      <c r="BR100" s="22">
        <v>0.1</v>
      </c>
      <c r="BS100" s="22">
        <v>0.89</v>
      </c>
      <c r="BT100" s="22">
        <v>0</v>
      </c>
      <c r="BU100" s="22">
        <v>0</v>
      </c>
      <c r="BV100" s="22">
        <v>0.28000000000000003</v>
      </c>
      <c r="BW100" s="22">
        <v>0.01</v>
      </c>
      <c r="BX100" s="22">
        <v>0</v>
      </c>
      <c r="BY100" s="22">
        <v>0</v>
      </c>
      <c r="BZ100" s="22">
        <v>0</v>
      </c>
      <c r="CA100" s="22">
        <v>0</v>
      </c>
      <c r="CB100" s="22">
        <v>165.06</v>
      </c>
      <c r="CD100" s="22">
        <v>27.89</v>
      </c>
      <c r="CF100" s="22">
        <v>0</v>
      </c>
      <c r="CG100" s="22">
        <v>0</v>
      </c>
      <c r="CH100" s="22">
        <v>0</v>
      </c>
      <c r="CI100" s="22">
        <v>0</v>
      </c>
      <c r="CJ100" s="22">
        <v>0</v>
      </c>
      <c r="CK100" s="22">
        <v>0</v>
      </c>
      <c r="CL100" s="22">
        <v>0</v>
      </c>
      <c r="CM100" s="22">
        <v>0</v>
      </c>
      <c r="CN100" s="22">
        <v>0</v>
      </c>
      <c r="CO100" s="22">
        <v>5</v>
      </c>
      <c r="CP100" s="22">
        <v>0.5</v>
      </c>
    </row>
    <row r="101" spans="1:94" s="22" customFormat="1" x14ac:dyDescent="0.25">
      <c r="A101" s="22" t="str">
        <f>"-"</f>
        <v>-</v>
      </c>
      <c r="B101" s="23" t="s">
        <v>90</v>
      </c>
      <c r="C101" s="22" t="str">
        <f>"10"</f>
        <v>10</v>
      </c>
      <c r="D101" s="22">
        <v>0.08</v>
      </c>
      <c r="E101" s="22">
        <v>0.08</v>
      </c>
      <c r="F101" s="22">
        <v>7.25</v>
      </c>
      <c r="G101" s="22">
        <v>0</v>
      </c>
      <c r="H101" s="22">
        <v>0.13</v>
      </c>
      <c r="I101" s="22">
        <v>66.063999999999993</v>
      </c>
      <c r="J101" s="22">
        <v>4.71</v>
      </c>
      <c r="K101" s="22">
        <v>0.22</v>
      </c>
      <c r="L101" s="22">
        <v>0</v>
      </c>
      <c r="M101" s="22">
        <v>0</v>
      </c>
      <c r="N101" s="22">
        <v>0.13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0.14000000000000001</v>
      </c>
      <c r="U101" s="22">
        <v>1.5</v>
      </c>
      <c r="V101" s="22">
        <v>3</v>
      </c>
      <c r="W101" s="22">
        <v>2.4</v>
      </c>
      <c r="X101" s="22">
        <v>0</v>
      </c>
      <c r="Y101" s="22">
        <v>3</v>
      </c>
      <c r="Z101" s="22">
        <v>0.02</v>
      </c>
      <c r="AA101" s="22">
        <v>40</v>
      </c>
      <c r="AB101" s="22">
        <v>30</v>
      </c>
      <c r="AC101" s="22">
        <v>45</v>
      </c>
      <c r="AD101" s="22">
        <v>0.1</v>
      </c>
      <c r="AE101" s="22">
        <v>0</v>
      </c>
      <c r="AF101" s="22">
        <v>0.01</v>
      </c>
      <c r="AG101" s="22">
        <v>0.01</v>
      </c>
      <c r="AH101" s="22">
        <v>0.02</v>
      </c>
      <c r="AI101" s="22">
        <v>0</v>
      </c>
      <c r="AJ101" s="22">
        <v>0</v>
      </c>
      <c r="AK101" s="22">
        <v>4.2</v>
      </c>
      <c r="AL101" s="22">
        <v>4.0999999999999996</v>
      </c>
      <c r="AM101" s="22">
        <v>7.6</v>
      </c>
      <c r="AN101" s="22">
        <v>4.5</v>
      </c>
      <c r="AO101" s="22">
        <v>1.7</v>
      </c>
      <c r="AP101" s="22">
        <v>4.7</v>
      </c>
      <c r="AQ101" s="22">
        <v>4.3</v>
      </c>
      <c r="AR101" s="22">
        <v>4.2</v>
      </c>
      <c r="AS101" s="22">
        <v>3.6</v>
      </c>
      <c r="AT101" s="22">
        <v>2.6</v>
      </c>
      <c r="AU101" s="22">
        <v>5.7</v>
      </c>
      <c r="AV101" s="22">
        <v>3.5</v>
      </c>
      <c r="AW101" s="22">
        <v>2.4</v>
      </c>
      <c r="AX101" s="22">
        <v>14.2</v>
      </c>
      <c r="AY101" s="22">
        <v>0</v>
      </c>
      <c r="AZ101" s="22">
        <v>4.8</v>
      </c>
      <c r="BA101" s="22">
        <v>5.4</v>
      </c>
      <c r="BB101" s="22">
        <v>4.2</v>
      </c>
      <c r="BC101" s="22">
        <v>1</v>
      </c>
      <c r="BD101" s="22">
        <v>0.27</v>
      </c>
      <c r="BE101" s="22">
        <v>0.12</v>
      </c>
      <c r="BF101" s="22">
        <v>7.0000000000000007E-2</v>
      </c>
      <c r="BG101" s="22">
        <v>0.15</v>
      </c>
      <c r="BH101" s="22">
        <v>0.17</v>
      </c>
      <c r="BI101" s="22">
        <v>0.79</v>
      </c>
      <c r="BJ101" s="22">
        <v>0</v>
      </c>
      <c r="BK101" s="22">
        <v>2.21</v>
      </c>
      <c r="BL101" s="22">
        <v>0</v>
      </c>
      <c r="BM101" s="22">
        <v>0.68</v>
      </c>
      <c r="BN101" s="22">
        <v>0</v>
      </c>
      <c r="BO101" s="22">
        <v>0</v>
      </c>
      <c r="BP101" s="22">
        <v>0</v>
      </c>
      <c r="BQ101" s="22">
        <v>0.15</v>
      </c>
      <c r="BR101" s="22">
        <v>0.23</v>
      </c>
      <c r="BS101" s="22">
        <v>1.8</v>
      </c>
      <c r="BT101" s="22">
        <v>0</v>
      </c>
      <c r="BU101" s="22">
        <v>0</v>
      </c>
      <c r="BV101" s="22">
        <v>0.09</v>
      </c>
      <c r="BW101" s="22">
        <v>0.01</v>
      </c>
      <c r="BX101" s="22">
        <v>0</v>
      </c>
      <c r="BY101" s="22">
        <v>0</v>
      </c>
      <c r="BZ101" s="22">
        <v>0</v>
      </c>
      <c r="CA101" s="22">
        <v>0</v>
      </c>
      <c r="CB101" s="22">
        <v>2.5</v>
      </c>
      <c r="CD101" s="22">
        <v>45</v>
      </c>
      <c r="CF101" s="22">
        <v>0</v>
      </c>
      <c r="CG101" s="22">
        <v>0</v>
      </c>
      <c r="CH101" s="22">
        <v>0</v>
      </c>
      <c r="CI101" s="22">
        <v>0</v>
      </c>
      <c r="CJ101" s="22">
        <v>0</v>
      </c>
      <c r="CK101" s="22">
        <v>0</v>
      </c>
      <c r="CL101" s="22">
        <v>0</v>
      </c>
      <c r="CM101" s="22">
        <v>0</v>
      </c>
      <c r="CN101" s="22">
        <v>0</v>
      </c>
      <c r="CO101" s="22">
        <v>0</v>
      </c>
      <c r="CP101" s="22">
        <v>0</v>
      </c>
    </row>
    <row r="102" spans="1:94" s="22" customFormat="1" x14ac:dyDescent="0.25">
      <c r="A102" s="22" t="str">
        <f>"27/10"</f>
        <v>27/10</v>
      </c>
      <c r="B102" s="23" t="s">
        <v>98</v>
      </c>
      <c r="C102" s="22" t="str">
        <f>"200"</f>
        <v>200</v>
      </c>
      <c r="D102" s="22">
        <v>0.08</v>
      </c>
      <c r="E102" s="22">
        <v>0</v>
      </c>
      <c r="F102" s="22">
        <v>0.02</v>
      </c>
      <c r="G102" s="22">
        <v>0.02</v>
      </c>
      <c r="H102" s="22">
        <v>4.95</v>
      </c>
      <c r="I102" s="22">
        <v>19.219472</v>
      </c>
      <c r="J102" s="22">
        <v>0</v>
      </c>
      <c r="K102" s="22">
        <v>0</v>
      </c>
      <c r="L102" s="22">
        <v>0</v>
      </c>
      <c r="M102" s="22">
        <v>0</v>
      </c>
      <c r="N102" s="22">
        <v>4.91</v>
      </c>
      <c r="O102" s="22">
        <v>0</v>
      </c>
      <c r="P102" s="22">
        <v>0.04</v>
      </c>
      <c r="Q102" s="22">
        <v>0</v>
      </c>
      <c r="R102" s="22">
        <v>0</v>
      </c>
      <c r="S102" s="22">
        <v>0</v>
      </c>
      <c r="T102" s="22">
        <v>0.03</v>
      </c>
      <c r="U102" s="22">
        <v>0.05</v>
      </c>
      <c r="V102" s="22">
        <v>0.15</v>
      </c>
      <c r="W102" s="22">
        <v>0.15</v>
      </c>
      <c r="X102" s="22">
        <v>0</v>
      </c>
      <c r="Y102" s="22">
        <v>0</v>
      </c>
      <c r="Z102" s="22">
        <v>0.01</v>
      </c>
      <c r="AA102" s="22"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v>0</v>
      </c>
      <c r="AG102" s="22">
        <v>0</v>
      </c>
      <c r="AH102" s="22">
        <v>0</v>
      </c>
      <c r="AI102" s="22">
        <v>0</v>
      </c>
      <c r="AJ102" s="22">
        <v>0</v>
      </c>
      <c r="AK102" s="22">
        <v>0</v>
      </c>
      <c r="AL102" s="22">
        <v>0</v>
      </c>
      <c r="AM102" s="22">
        <v>0</v>
      </c>
      <c r="AN102" s="22">
        <v>0</v>
      </c>
      <c r="AO102" s="22">
        <v>0</v>
      </c>
      <c r="AP102" s="22">
        <v>0</v>
      </c>
      <c r="AQ102" s="22">
        <v>0</v>
      </c>
      <c r="AR102" s="22">
        <v>0</v>
      </c>
      <c r="AS102" s="22">
        <v>0</v>
      </c>
      <c r="AT102" s="22">
        <v>0</v>
      </c>
      <c r="AU102" s="22">
        <v>0</v>
      </c>
      <c r="AV102" s="22">
        <v>0</v>
      </c>
      <c r="AW102" s="22">
        <v>0</v>
      </c>
      <c r="AX102" s="22">
        <v>0</v>
      </c>
      <c r="AY102" s="22">
        <v>0</v>
      </c>
      <c r="AZ102" s="22">
        <v>0</v>
      </c>
      <c r="BA102" s="22">
        <v>0</v>
      </c>
      <c r="BB102" s="22">
        <v>0</v>
      </c>
      <c r="BC102" s="22">
        <v>0</v>
      </c>
      <c r="BD102" s="22">
        <v>0</v>
      </c>
      <c r="BE102" s="22">
        <v>0</v>
      </c>
      <c r="BF102" s="22">
        <v>0</v>
      </c>
      <c r="BG102" s="22">
        <v>0</v>
      </c>
      <c r="BH102" s="22">
        <v>0</v>
      </c>
      <c r="BI102" s="22">
        <v>0</v>
      </c>
      <c r="BJ102" s="22">
        <v>0</v>
      </c>
      <c r="BK102" s="22">
        <v>0</v>
      </c>
      <c r="BL102" s="22">
        <v>0</v>
      </c>
      <c r="BM102" s="22">
        <v>0</v>
      </c>
      <c r="BN102" s="22">
        <v>0</v>
      </c>
      <c r="BO102" s="22">
        <v>0</v>
      </c>
      <c r="BP102" s="22">
        <v>0</v>
      </c>
      <c r="BQ102" s="22">
        <v>0</v>
      </c>
      <c r="BR102" s="22">
        <v>0</v>
      </c>
      <c r="BS102" s="22">
        <v>0</v>
      </c>
      <c r="BT102" s="22">
        <v>0</v>
      </c>
      <c r="BU102" s="22">
        <v>0</v>
      </c>
      <c r="BV102" s="22">
        <v>0</v>
      </c>
      <c r="BW102" s="22">
        <v>0</v>
      </c>
      <c r="BX102" s="22">
        <v>0</v>
      </c>
      <c r="BY102" s="22">
        <v>0</v>
      </c>
      <c r="BZ102" s="22">
        <v>0</v>
      </c>
      <c r="CA102" s="22">
        <v>0</v>
      </c>
      <c r="CB102" s="22">
        <v>200.04</v>
      </c>
      <c r="CD102" s="22">
        <v>0</v>
      </c>
      <c r="CF102" s="22">
        <v>0</v>
      </c>
      <c r="CG102" s="22">
        <v>0</v>
      </c>
      <c r="CH102" s="22">
        <v>0</v>
      </c>
      <c r="CI102" s="22">
        <v>0</v>
      </c>
      <c r="CJ102" s="22">
        <v>0</v>
      </c>
      <c r="CK102" s="22">
        <v>0</v>
      </c>
      <c r="CL102" s="22">
        <v>0</v>
      </c>
      <c r="CM102" s="22">
        <v>0</v>
      </c>
      <c r="CN102" s="22">
        <v>0</v>
      </c>
      <c r="CO102" s="22">
        <v>5</v>
      </c>
      <c r="CP102" s="22">
        <v>0</v>
      </c>
    </row>
    <row r="103" spans="1:94" s="22" customFormat="1" x14ac:dyDescent="0.25">
      <c r="A103" s="22" t="str">
        <f>"-"</f>
        <v>-</v>
      </c>
      <c r="B103" s="23" t="s">
        <v>88</v>
      </c>
      <c r="C103" s="22" t="str">
        <f>"60"</f>
        <v>60</v>
      </c>
      <c r="D103" s="22">
        <v>3.97</v>
      </c>
      <c r="E103" s="22">
        <v>0</v>
      </c>
      <c r="F103" s="22">
        <v>0.39</v>
      </c>
      <c r="G103" s="22">
        <v>0.39</v>
      </c>
      <c r="H103" s="22">
        <v>28.14</v>
      </c>
      <c r="I103" s="22">
        <v>134.34059999999999</v>
      </c>
      <c r="J103" s="22">
        <v>0</v>
      </c>
      <c r="K103" s="22">
        <v>0</v>
      </c>
      <c r="L103" s="22">
        <v>0</v>
      </c>
      <c r="M103" s="22">
        <v>0</v>
      </c>
      <c r="N103" s="22">
        <v>0.66</v>
      </c>
      <c r="O103" s="22">
        <v>27.36</v>
      </c>
      <c r="P103" s="22">
        <v>0.12</v>
      </c>
      <c r="Q103" s="22">
        <v>0</v>
      </c>
      <c r="R103" s="22">
        <v>0</v>
      </c>
      <c r="S103" s="22">
        <v>0</v>
      </c>
      <c r="T103" s="22">
        <v>1.08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v>0</v>
      </c>
      <c r="AG103" s="22">
        <v>0</v>
      </c>
      <c r="AH103" s="22">
        <v>0</v>
      </c>
      <c r="AI103" s="22">
        <v>0</v>
      </c>
      <c r="AJ103" s="22">
        <v>0</v>
      </c>
      <c r="AK103" s="22">
        <v>0</v>
      </c>
      <c r="AL103" s="22">
        <v>0</v>
      </c>
      <c r="AM103" s="22">
        <v>305.37</v>
      </c>
      <c r="AN103" s="22">
        <v>101.27</v>
      </c>
      <c r="AO103" s="22">
        <v>60.03</v>
      </c>
      <c r="AP103" s="22">
        <v>120.06</v>
      </c>
      <c r="AQ103" s="22">
        <v>45.41</v>
      </c>
      <c r="AR103" s="22">
        <v>217.15</v>
      </c>
      <c r="AS103" s="22">
        <v>134.68</v>
      </c>
      <c r="AT103" s="22">
        <v>187.92</v>
      </c>
      <c r="AU103" s="22">
        <v>155.03</v>
      </c>
      <c r="AV103" s="22">
        <v>81.430000000000007</v>
      </c>
      <c r="AW103" s="22">
        <v>144.07</v>
      </c>
      <c r="AX103" s="22">
        <v>1204.78</v>
      </c>
      <c r="AY103" s="22">
        <v>0</v>
      </c>
      <c r="AZ103" s="22">
        <v>392.54</v>
      </c>
      <c r="BA103" s="22">
        <v>170.69</v>
      </c>
      <c r="BB103" s="22">
        <v>113.27</v>
      </c>
      <c r="BC103" s="22">
        <v>89.78</v>
      </c>
      <c r="BD103" s="22">
        <v>0</v>
      </c>
      <c r="BE103" s="22">
        <v>0</v>
      </c>
      <c r="BF103" s="22">
        <v>0</v>
      </c>
      <c r="BG103" s="22">
        <v>0</v>
      </c>
      <c r="BH103" s="22">
        <v>0</v>
      </c>
      <c r="BI103" s="22">
        <v>0</v>
      </c>
      <c r="BJ103" s="22">
        <v>0</v>
      </c>
      <c r="BK103" s="22">
        <v>0.05</v>
      </c>
      <c r="BL103" s="22">
        <v>0</v>
      </c>
      <c r="BM103" s="22">
        <v>0</v>
      </c>
      <c r="BN103" s="22">
        <v>0</v>
      </c>
      <c r="BO103" s="22">
        <v>0</v>
      </c>
      <c r="BP103" s="22">
        <v>0</v>
      </c>
      <c r="BQ103" s="22">
        <v>0</v>
      </c>
      <c r="BR103" s="22">
        <v>0</v>
      </c>
      <c r="BS103" s="22">
        <v>0.04</v>
      </c>
      <c r="BT103" s="22">
        <v>0</v>
      </c>
      <c r="BU103" s="22">
        <v>0</v>
      </c>
      <c r="BV103" s="22">
        <v>0.17</v>
      </c>
      <c r="BW103" s="22">
        <v>0.01</v>
      </c>
      <c r="BX103" s="22">
        <v>0</v>
      </c>
      <c r="BY103" s="22">
        <v>0</v>
      </c>
      <c r="BZ103" s="22">
        <v>0</v>
      </c>
      <c r="CA103" s="22">
        <v>0</v>
      </c>
      <c r="CB103" s="22">
        <v>23.46</v>
      </c>
      <c r="CD103" s="22">
        <v>0</v>
      </c>
      <c r="CF103" s="22">
        <v>0</v>
      </c>
      <c r="CG103" s="22">
        <v>0</v>
      </c>
      <c r="CH103" s="22">
        <v>0</v>
      </c>
      <c r="CI103" s="22">
        <v>0</v>
      </c>
      <c r="CJ103" s="22">
        <v>0</v>
      </c>
      <c r="CK103" s="22">
        <v>0</v>
      </c>
      <c r="CL103" s="22">
        <v>0</v>
      </c>
      <c r="CM103" s="22">
        <v>0</v>
      </c>
      <c r="CN103" s="22">
        <v>0</v>
      </c>
      <c r="CO103" s="22">
        <v>0</v>
      </c>
      <c r="CP103" s="22">
        <v>0</v>
      </c>
    </row>
    <row r="104" spans="1:94" s="24" customFormat="1" x14ac:dyDescent="0.25">
      <c r="A104" s="24" t="str">
        <f>""</f>
        <v/>
      </c>
      <c r="B104" s="25" t="s">
        <v>99</v>
      </c>
      <c r="C104" s="24" t="str">
        <f>"100"</f>
        <v>100</v>
      </c>
      <c r="D104" s="24">
        <v>0.03</v>
      </c>
      <c r="E104" s="24">
        <v>0</v>
      </c>
      <c r="F104" s="24">
        <v>0.02</v>
      </c>
      <c r="G104" s="24">
        <v>0</v>
      </c>
      <c r="H104" s="24">
        <v>0</v>
      </c>
      <c r="I104" s="24">
        <v>0.30369041000000002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  <c r="R104" s="24">
        <v>0</v>
      </c>
      <c r="S104" s="24">
        <v>0</v>
      </c>
      <c r="T104" s="24">
        <v>0</v>
      </c>
      <c r="U104" s="24">
        <v>0</v>
      </c>
      <c r="V104" s="24">
        <v>0</v>
      </c>
      <c r="W104" s="24">
        <v>0</v>
      </c>
      <c r="X104" s="24">
        <v>0</v>
      </c>
      <c r="Y104" s="24">
        <v>0</v>
      </c>
      <c r="Z104" s="24">
        <v>0</v>
      </c>
      <c r="AA104" s="24">
        <v>0</v>
      </c>
      <c r="AB104" s="24">
        <v>0</v>
      </c>
      <c r="AC104" s="24">
        <v>0</v>
      </c>
      <c r="AD104" s="24">
        <v>0</v>
      </c>
      <c r="AE104" s="24">
        <v>0</v>
      </c>
      <c r="AF104" s="24">
        <v>0</v>
      </c>
      <c r="AG104" s="24">
        <v>0</v>
      </c>
      <c r="AH104" s="24">
        <v>0</v>
      </c>
      <c r="AI104" s="24">
        <v>0</v>
      </c>
      <c r="AJ104" s="24">
        <v>0</v>
      </c>
      <c r="AK104" s="24">
        <v>0</v>
      </c>
      <c r="AL104" s="24">
        <v>0</v>
      </c>
      <c r="AM104" s="24">
        <v>0</v>
      </c>
      <c r="AN104" s="24">
        <v>0</v>
      </c>
      <c r="AO104" s="24">
        <v>0</v>
      </c>
      <c r="AP104" s="24">
        <v>0</v>
      </c>
      <c r="AQ104" s="24">
        <v>0</v>
      </c>
      <c r="AR104" s="24">
        <v>0</v>
      </c>
      <c r="AS104" s="24">
        <v>0</v>
      </c>
      <c r="AT104" s="24">
        <v>0</v>
      </c>
      <c r="AU104" s="24">
        <v>0</v>
      </c>
      <c r="AV104" s="24">
        <v>0</v>
      </c>
      <c r="AW104" s="24">
        <v>0</v>
      </c>
      <c r="AX104" s="24">
        <v>0</v>
      </c>
      <c r="AY104" s="24">
        <v>0</v>
      </c>
      <c r="AZ104" s="24">
        <v>0</v>
      </c>
      <c r="BA104" s="24">
        <v>0</v>
      </c>
      <c r="BB104" s="24">
        <v>0</v>
      </c>
      <c r="BC104" s="24">
        <v>0</v>
      </c>
      <c r="BD104" s="24">
        <v>0</v>
      </c>
      <c r="BE104" s="24">
        <v>0</v>
      </c>
      <c r="BF104" s="24">
        <v>0</v>
      </c>
      <c r="BG104" s="24">
        <v>0</v>
      </c>
      <c r="BH104" s="24">
        <v>0</v>
      </c>
      <c r="BI104" s="24">
        <v>0</v>
      </c>
      <c r="BJ104" s="24">
        <v>0</v>
      </c>
      <c r="BK104" s="24">
        <v>0</v>
      </c>
      <c r="BL104" s="24">
        <v>0</v>
      </c>
      <c r="BM104" s="24">
        <v>0</v>
      </c>
      <c r="BN104" s="24">
        <v>0</v>
      </c>
      <c r="BO104" s="24">
        <v>0</v>
      </c>
      <c r="BP104" s="24">
        <v>0</v>
      </c>
      <c r="BQ104" s="24">
        <v>0</v>
      </c>
      <c r="BR104" s="24">
        <v>0</v>
      </c>
      <c r="BS104" s="24">
        <v>0</v>
      </c>
      <c r="BT104" s="24">
        <v>0</v>
      </c>
      <c r="BU104" s="24">
        <v>0</v>
      </c>
      <c r="BV104" s="24">
        <v>0</v>
      </c>
      <c r="BW104" s="24">
        <v>0</v>
      </c>
      <c r="BX104" s="24">
        <v>0</v>
      </c>
      <c r="BY104" s="24">
        <v>0</v>
      </c>
      <c r="BZ104" s="24">
        <v>0</v>
      </c>
      <c r="CA104" s="24">
        <v>0</v>
      </c>
      <c r="CB104" s="24">
        <v>0</v>
      </c>
      <c r="CD104" s="24">
        <v>0</v>
      </c>
      <c r="CF104" s="24">
        <v>0</v>
      </c>
      <c r="CG104" s="24">
        <v>0</v>
      </c>
      <c r="CH104" s="24">
        <v>0</v>
      </c>
      <c r="CI104" s="24">
        <v>0</v>
      </c>
      <c r="CJ104" s="24">
        <v>0</v>
      </c>
      <c r="CK104" s="24">
        <v>0</v>
      </c>
      <c r="CL104" s="24">
        <v>0</v>
      </c>
      <c r="CM104" s="24">
        <v>0</v>
      </c>
      <c r="CN104" s="24">
        <v>0</v>
      </c>
      <c r="CO104" s="24">
        <v>0</v>
      </c>
      <c r="CP104" s="24">
        <v>0</v>
      </c>
    </row>
    <row r="105" spans="1:94" s="27" customFormat="1" x14ac:dyDescent="0.25">
      <c r="B105" s="28" t="s">
        <v>92</v>
      </c>
      <c r="D105" s="27">
        <v>9.15</v>
      </c>
      <c r="E105" s="27">
        <v>3.08</v>
      </c>
      <c r="F105" s="27">
        <v>14.2</v>
      </c>
      <c r="G105" s="27">
        <v>0.93</v>
      </c>
      <c r="H105" s="27">
        <v>59.63</v>
      </c>
      <c r="I105" s="27">
        <v>402.75</v>
      </c>
      <c r="J105" s="27">
        <v>9.18</v>
      </c>
      <c r="K105" s="27">
        <v>0.33</v>
      </c>
      <c r="L105" s="27">
        <v>0</v>
      </c>
      <c r="M105" s="27">
        <v>0</v>
      </c>
      <c r="N105" s="27">
        <v>14.92</v>
      </c>
      <c r="O105" s="27">
        <v>43.78</v>
      </c>
      <c r="P105" s="27">
        <v>0.93</v>
      </c>
      <c r="Q105" s="27">
        <v>0</v>
      </c>
      <c r="R105" s="27">
        <v>0</v>
      </c>
      <c r="S105" s="27">
        <v>0.1</v>
      </c>
      <c r="T105" s="27">
        <v>2.76</v>
      </c>
      <c r="U105" s="27">
        <v>249.8</v>
      </c>
      <c r="V105" s="27">
        <v>169.31</v>
      </c>
      <c r="W105" s="27">
        <v>116.73</v>
      </c>
      <c r="X105" s="27">
        <v>26.99</v>
      </c>
      <c r="Y105" s="27">
        <v>126.37</v>
      </c>
      <c r="Z105" s="27">
        <v>0.55000000000000004</v>
      </c>
      <c r="AA105" s="27">
        <v>64.239999999999995</v>
      </c>
      <c r="AB105" s="27">
        <v>51.92</v>
      </c>
      <c r="AC105" s="27">
        <v>90.27</v>
      </c>
      <c r="AD105" s="27">
        <v>0.24</v>
      </c>
      <c r="AE105" s="27">
        <v>7.0000000000000007E-2</v>
      </c>
      <c r="AF105" s="27">
        <v>0.15</v>
      </c>
      <c r="AG105" s="27">
        <v>0.43</v>
      </c>
      <c r="AH105" s="27">
        <v>1.85</v>
      </c>
      <c r="AI105" s="27">
        <v>0.53</v>
      </c>
      <c r="AJ105" s="27">
        <v>0</v>
      </c>
      <c r="AK105" s="27">
        <v>162.46</v>
      </c>
      <c r="AL105" s="27">
        <v>160.38999999999999</v>
      </c>
      <c r="AM105" s="27">
        <v>827.21</v>
      </c>
      <c r="AN105" s="27">
        <v>387.18</v>
      </c>
      <c r="AO105" s="27">
        <v>186.65</v>
      </c>
      <c r="AP105" s="27">
        <v>326.81</v>
      </c>
      <c r="AQ105" s="27">
        <v>125.68</v>
      </c>
      <c r="AR105" s="27">
        <v>475.45</v>
      </c>
      <c r="AS105" s="27">
        <v>306.11</v>
      </c>
      <c r="AT105" s="27">
        <v>307.60000000000002</v>
      </c>
      <c r="AU105" s="27">
        <v>306.76</v>
      </c>
      <c r="AV105" s="27">
        <v>137.43</v>
      </c>
      <c r="AW105" s="27">
        <v>223.74</v>
      </c>
      <c r="AX105" s="27">
        <v>1624.4</v>
      </c>
      <c r="AY105" s="27">
        <v>0</v>
      </c>
      <c r="AZ105" s="27">
        <v>529.88</v>
      </c>
      <c r="BA105" s="27">
        <v>297.54000000000002</v>
      </c>
      <c r="BB105" s="27">
        <v>379.15</v>
      </c>
      <c r="BC105" s="27">
        <v>154.11000000000001</v>
      </c>
      <c r="BD105" s="27">
        <v>0.39</v>
      </c>
      <c r="BE105" s="27">
        <v>0.18</v>
      </c>
      <c r="BF105" s="27">
        <v>0.1</v>
      </c>
      <c r="BG105" s="27">
        <v>0.22</v>
      </c>
      <c r="BH105" s="27">
        <v>0.25</v>
      </c>
      <c r="BI105" s="27">
        <v>1.1499999999999999</v>
      </c>
      <c r="BJ105" s="27">
        <v>0</v>
      </c>
      <c r="BK105" s="27">
        <v>3.27</v>
      </c>
      <c r="BL105" s="27">
        <v>0</v>
      </c>
      <c r="BM105" s="27">
        <v>1</v>
      </c>
      <c r="BN105" s="27">
        <v>0</v>
      </c>
      <c r="BO105" s="27">
        <v>0</v>
      </c>
      <c r="BP105" s="27">
        <v>0</v>
      </c>
      <c r="BQ105" s="27">
        <v>0.22</v>
      </c>
      <c r="BR105" s="27">
        <v>0.34</v>
      </c>
      <c r="BS105" s="27">
        <v>2.73</v>
      </c>
      <c r="BT105" s="27">
        <v>0</v>
      </c>
      <c r="BU105" s="27">
        <v>0</v>
      </c>
      <c r="BV105" s="27">
        <v>0.53</v>
      </c>
      <c r="BW105" s="27">
        <v>0.02</v>
      </c>
      <c r="BX105" s="27">
        <v>0</v>
      </c>
      <c r="BY105" s="27">
        <v>0</v>
      </c>
      <c r="BZ105" s="27">
        <v>0</v>
      </c>
      <c r="CA105" s="27">
        <v>0</v>
      </c>
      <c r="CB105" s="27">
        <v>391.06</v>
      </c>
      <c r="CC105" s="27">
        <f>$I$105/$I$106*100</f>
        <v>100</v>
      </c>
      <c r="CD105" s="27">
        <v>72.89</v>
      </c>
      <c r="CF105" s="27">
        <v>0</v>
      </c>
      <c r="CG105" s="27">
        <v>0</v>
      </c>
      <c r="CH105" s="27">
        <v>0</v>
      </c>
      <c r="CI105" s="27">
        <v>0</v>
      </c>
      <c r="CJ105" s="27">
        <v>0</v>
      </c>
      <c r="CK105" s="27">
        <v>0</v>
      </c>
      <c r="CL105" s="27">
        <v>0</v>
      </c>
      <c r="CM105" s="27">
        <v>0</v>
      </c>
      <c r="CN105" s="27">
        <v>0</v>
      </c>
      <c r="CO105" s="27">
        <v>10</v>
      </c>
      <c r="CP105" s="27">
        <v>0.5</v>
      </c>
    </row>
    <row r="106" spans="1:94" s="27" customFormat="1" x14ac:dyDescent="0.25">
      <c r="B106" s="28" t="s">
        <v>93</v>
      </c>
      <c r="D106" s="27">
        <v>9.15</v>
      </c>
      <c r="E106" s="27">
        <v>3.08</v>
      </c>
      <c r="F106" s="27">
        <v>14.2</v>
      </c>
      <c r="G106" s="27">
        <v>0.93</v>
      </c>
      <c r="H106" s="27">
        <v>59.63</v>
      </c>
      <c r="I106" s="27">
        <v>402.75</v>
      </c>
      <c r="J106" s="27">
        <v>9.18</v>
      </c>
      <c r="K106" s="27">
        <v>0.33</v>
      </c>
      <c r="L106" s="27">
        <v>0</v>
      </c>
      <c r="M106" s="27">
        <v>0</v>
      </c>
      <c r="N106" s="27">
        <v>14.92</v>
      </c>
      <c r="O106" s="27">
        <v>43.78</v>
      </c>
      <c r="P106" s="27">
        <v>0.93</v>
      </c>
      <c r="Q106" s="27">
        <v>0</v>
      </c>
      <c r="R106" s="27">
        <v>0</v>
      </c>
      <c r="S106" s="27">
        <v>0.1</v>
      </c>
      <c r="T106" s="27">
        <v>2.76</v>
      </c>
      <c r="U106" s="27">
        <v>249.8</v>
      </c>
      <c r="V106" s="27">
        <v>169.31</v>
      </c>
      <c r="W106" s="27">
        <v>116.73</v>
      </c>
      <c r="X106" s="27">
        <v>26.99</v>
      </c>
      <c r="Y106" s="27">
        <v>126.37</v>
      </c>
      <c r="Z106" s="27">
        <v>0.55000000000000004</v>
      </c>
      <c r="AA106" s="27">
        <v>64.239999999999995</v>
      </c>
      <c r="AB106" s="27">
        <v>51.92</v>
      </c>
      <c r="AC106" s="27">
        <v>90.27</v>
      </c>
      <c r="AD106" s="27">
        <v>0.24</v>
      </c>
      <c r="AE106" s="27">
        <v>7.0000000000000007E-2</v>
      </c>
      <c r="AF106" s="27">
        <v>0.15</v>
      </c>
      <c r="AG106" s="27">
        <v>0.43</v>
      </c>
      <c r="AH106" s="27">
        <v>1.85</v>
      </c>
      <c r="AI106" s="27">
        <v>0.53</v>
      </c>
      <c r="AJ106" s="27">
        <v>0</v>
      </c>
      <c r="AK106" s="27">
        <v>162.46</v>
      </c>
      <c r="AL106" s="27">
        <v>160.38999999999999</v>
      </c>
      <c r="AM106" s="27">
        <v>827.21</v>
      </c>
      <c r="AN106" s="27">
        <v>387.18</v>
      </c>
      <c r="AO106" s="27">
        <v>186.65</v>
      </c>
      <c r="AP106" s="27">
        <v>326.81</v>
      </c>
      <c r="AQ106" s="27">
        <v>125.68</v>
      </c>
      <c r="AR106" s="27">
        <v>475.45</v>
      </c>
      <c r="AS106" s="27">
        <v>306.11</v>
      </c>
      <c r="AT106" s="27">
        <v>307.60000000000002</v>
      </c>
      <c r="AU106" s="27">
        <v>306.76</v>
      </c>
      <c r="AV106" s="27">
        <v>137.43</v>
      </c>
      <c r="AW106" s="27">
        <v>223.74</v>
      </c>
      <c r="AX106" s="27">
        <v>1624.4</v>
      </c>
      <c r="AY106" s="27">
        <v>0</v>
      </c>
      <c r="AZ106" s="27">
        <v>529.88</v>
      </c>
      <c r="BA106" s="27">
        <v>297.54000000000002</v>
      </c>
      <c r="BB106" s="27">
        <v>379.15</v>
      </c>
      <c r="BC106" s="27">
        <v>154.11000000000001</v>
      </c>
      <c r="BD106" s="27">
        <v>0.39</v>
      </c>
      <c r="BE106" s="27">
        <v>0.18</v>
      </c>
      <c r="BF106" s="27">
        <v>0.1</v>
      </c>
      <c r="BG106" s="27">
        <v>0.22</v>
      </c>
      <c r="BH106" s="27">
        <v>0.25</v>
      </c>
      <c r="BI106" s="27">
        <v>1.1499999999999999</v>
      </c>
      <c r="BJ106" s="27">
        <v>0</v>
      </c>
      <c r="BK106" s="27">
        <v>3.27</v>
      </c>
      <c r="BL106" s="27">
        <v>0</v>
      </c>
      <c r="BM106" s="27">
        <v>1</v>
      </c>
      <c r="BN106" s="27">
        <v>0</v>
      </c>
      <c r="BO106" s="27">
        <v>0</v>
      </c>
      <c r="BP106" s="27">
        <v>0</v>
      </c>
      <c r="BQ106" s="27">
        <v>0.22</v>
      </c>
      <c r="BR106" s="27">
        <v>0.34</v>
      </c>
      <c r="BS106" s="27">
        <v>2.73</v>
      </c>
      <c r="BT106" s="27">
        <v>0</v>
      </c>
      <c r="BU106" s="27">
        <v>0</v>
      </c>
      <c r="BV106" s="27">
        <v>0.53</v>
      </c>
      <c r="BW106" s="27">
        <v>0.02</v>
      </c>
      <c r="BX106" s="27">
        <v>0</v>
      </c>
      <c r="BY106" s="27">
        <v>0</v>
      </c>
      <c r="BZ106" s="27">
        <v>0</v>
      </c>
      <c r="CA106" s="27">
        <v>0</v>
      </c>
      <c r="CB106" s="27">
        <v>391.06</v>
      </c>
      <c r="CD106" s="27">
        <v>72.89</v>
      </c>
      <c r="CF106" s="27">
        <v>0</v>
      </c>
      <c r="CG106" s="27">
        <v>0</v>
      </c>
      <c r="CH106" s="27">
        <v>0</v>
      </c>
      <c r="CI106" s="27">
        <v>0</v>
      </c>
      <c r="CJ106" s="27">
        <v>0</v>
      </c>
      <c r="CK106" s="27">
        <v>0</v>
      </c>
      <c r="CL106" s="27">
        <v>0</v>
      </c>
      <c r="CM106" s="27">
        <v>0</v>
      </c>
      <c r="CN106" s="27">
        <v>0</v>
      </c>
      <c r="CO106" s="27">
        <v>10</v>
      </c>
      <c r="CP106" s="27">
        <v>0.5</v>
      </c>
    </row>
  </sheetData>
  <mergeCells count="10">
    <mergeCell ref="W5:Z5"/>
    <mergeCell ref="AA5:AI5"/>
    <mergeCell ref="F5:G5"/>
    <mergeCell ref="H5:H6"/>
    <mergeCell ref="I5:I6"/>
    <mergeCell ref="A2:I2"/>
    <mergeCell ref="A5:A6"/>
    <mergeCell ref="B5:B6"/>
    <mergeCell ref="C5:C6"/>
    <mergeCell ref="D5:E5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  <rowBreaks count="4" manualBreakCount="4">
    <brk id="28" max="16383" man="1"/>
    <brk id="47" max="16383" man="1"/>
    <brk id="67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27.08.2024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nt196196@outlook.com</cp:lastModifiedBy>
  <cp:lastPrinted>2013-04-14T08:21:27Z</cp:lastPrinted>
  <dcterms:created xsi:type="dcterms:W3CDTF">2002-09-22T07:35:02Z</dcterms:created>
  <dcterms:modified xsi:type="dcterms:W3CDTF">2024-12-13T11:40:09Z</dcterms:modified>
</cp:coreProperties>
</file>